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15" windowWidth="17880" windowHeight="11760" tabRatio="866" activeTab="0"/>
  </bookViews>
  <sheets>
    <sheet name="Serie A2" sheetId="1" r:id="rId1"/>
    <sheet name="Class A2" sheetId="2" r:id="rId2"/>
    <sheet name="Classifica Finale A2" sheetId="3" r:id="rId3"/>
  </sheets>
  <definedNames>
    <definedName name="_xlnm.Print_Area" localSheetId="1">'Class A2'!$B$1:$Q$30</definedName>
    <definedName name="_xlnm.Print_Area" localSheetId="2">'Classifica Finale A2'!$A$1:$N$31</definedName>
    <definedName name="_xlnm.Print_Area" localSheetId="0">'Serie A2'!$A$1:$AY$53</definedName>
    <definedName name="_xlnm.Print_Titles" localSheetId="0">'Serie A2'!$1:$22</definedName>
  </definedNames>
  <calcPr fullCalcOnLoad="1"/>
</workbook>
</file>

<file path=xl/sharedStrings.xml><?xml version="1.0" encoding="utf-8"?>
<sst xmlns="http://schemas.openxmlformats.org/spreadsheetml/2006/main" count="272" uniqueCount="117">
  <si>
    <t>Punt. Spec.</t>
  </si>
  <si>
    <t>1^ Prova</t>
  </si>
  <si>
    <t>2^ Prova</t>
  </si>
  <si>
    <t>3^ Prova</t>
  </si>
  <si>
    <t>4^ Prova</t>
  </si>
  <si>
    <t>MITEVA SILVIYA</t>
  </si>
  <si>
    <t>MERULLA ILARIA</t>
  </si>
  <si>
    <t>SANTONI ELISA</t>
  </si>
  <si>
    <t>CAMPIONATO DI SERIE A2</t>
  </si>
  <si>
    <t>RITMICA</t>
  </si>
  <si>
    <t>NAZIONALE</t>
  </si>
  <si>
    <t>ALLIEVE JUNIORES E SNIORES</t>
  </si>
  <si>
    <t>RAPPRESENTATIVA</t>
  </si>
  <si>
    <t>ASD EUROGYMNICA</t>
  </si>
  <si>
    <t>PALARUFFINI</t>
  </si>
  <si>
    <t>04-12-2010 ore 14,45</t>
  </si>
  <si>
    <t>DIMITROVA SVETOSLAVA</t>
  </si>
  <si>
    <t>BERRUTI CAROLA</t>
  </si>
  <si>
    <t>FERRARA ERIKA</t>
  </si>
  <si>
    <t>MISHENINA ANASTASIA</t>
  </si>
  <si>
    <t>SERRA MICHELLE</t>
  </si>
  <si>
    <t>GARAYEVA ALIYA</t>
  </si>
  <si>
    <t>Denominazione Gara:</t>
  </si>
  <si>
    <t>Indirizzo Impianto:</t>
  </si>
  <si>
    <t>Datae ora</t>
  </si>
  <si>
    <t>C.Libero</t>
  </si>
  <si>
    <t>D1</t>
  </si>
  <si>
    <t>D2</t>
  </si>
  <si>
    <t>Squadre</t>
  </si>
  <si>
    <t>C Libero</t>
  </si>
  <si>
    <t>Totale</t>
  </si>
  <si>
    <t>Cod</t>
  </si>
  <si>
    <t>POMINI GIADA</t>
  </si>
  <si>
    <t>Class.</t>
  </si>
  <si>
    <t>A.S. Ginnastica La Marmora A.S.D.</t>
  </si>
  <si>
    <t>A.P.D. Pietro Micca</t>
  </si>
  <si>
    <t>S.G. Raffaello Motto A.S.D.</t>
  </si>
  <si>
    <t>A.S.D. Ritmica Piemonte</t>
  </si>
  <si>
    <t>CODICE</t>
  </si>
  <si>
    <t>PUNTI</t>
  </si>
  <si>
    <t>COGNOME  NOME</t>
  </si>
  <si>
    <t>Cm-Tess</t>
  </si>
  <si>
    <t>E</t>
  </si>
  <si>
    <t>Pen</t>
  </si>
  <si>
    <t>Max</t>
  </si>
  <si>
    <t>Fune</t>
  </si>
  <si>
    <t>Cerchio</t>
  </si>
  <si>
    <t>Clavette</t>
  </si>
  <si>
    <t>Ginnastica Ritmica</t>
  </si>
  <si>
    <t>Palla</t>
  </si>
  <si>
    <t>Nastro</t>
  </si>
  <si>
    <t>Disciplina:</t>
  </si>
  <si>
    <t>Fase:</t>
  </si>
  <si>
    <t>A.S.D. P.G.S. Auxilium</t>
  </si>
  <si>
    <t xml:space="preserve">S.S. Dil Ardor Cooperativa Sociale </t>
  </si>
  <si>
    <t>Polisportiva Dil. La Fenice</t>
  </si>
  <si>
    <t>A.S.D. Ginnastica Brixia</t>
  </si>
  <si>
    <t>S.G. Rapallo A.S.D.</t>
  </si>
  <si>
    <t>Categorie/Fascie:</t>
  </si>
  <si>
    <t>Partecipazione:</t>
  </si>
  <si>
    <t>Data e ora:</t>
  </si>
  <si>
    <t>Federazione Ginnastica d'Italia</t>
  </si>
  <si>
    <t>Viale Tiziono, 70 - 00196 ROMA</t>
  </si>
  <si>
    <t>SERIE A2</t>
  </si>
  <si>
    <t>Classifica finale Campionato Nazionale di Serie A2</t>
  </si>
  <si>
    <t>TROIANI CHIARA</t>
  </si>
  <si>
    <t>STEFANESCU ANDREEA</t>
  </si>
  <si>
    <t>VLADINOVA NEVIANA</t>
  </si>
  <si>
    <t>NARDI FRANCESCA</t>
  </si>
  <si>
    <t>RICCI GIULIA</t>
  </si>
  <si>
    <t>CENTOFANTI MARTINA</t>
  </si>
  <si>
    <t>KISSE ANASTASIA</t>
  </si>
  <si>
    <t>PIGNALBERI SILVIA</t>
  </si>
  <si>
    <t>GALDERISI GAIA</t>
  </si>
  <si>
    <t>BENEDETTI ASIA</t>
  </si>
  <si>
    <t>DE PRETE SARA</t>
  </si>
  <si>
    <t>CUPISTI FRANCESCA</t>
  </si>
  <si>
    <t>ALBANESE MARTINA</t>
  </si>
  <si>
    <t>SCHEPIS MARTINA</t>
  </si>
  <si>
    <t>ZABEO EMILIA</t>
  </si>
  <si>
    <t>PIPPO IRENE</t>
  </si>
  <si>
    <t>CALZAVARA DIANDRA</t>
  </si>
  <si>
    <t>GALTAROSSA GIULIA</t>
  </si>
  <si>
    <t>Comitato Regionale Piemonte Valle d'Aosta - Via Giordano Bruno, 191 - Torino</t>
  </si>
  <si>
    <t>FEDERAZIONE GINNASTICA d'ITALIA</t>
  </si>
  <si>
    <t>Viale Tiziano, 70 - ROMA</t>
  </si>
  <si>
    <t>LODI SOFIA</t>
  </si>
  <si>
    <t>ZADRA VIMAL</t>
  </si>
  <si>
    <t>REALE NATHALIE</t>
  </si>
  <si>
    <t>VITIELLO ELISABETTA</t>
  </si>
  <si>
    <t>SABA VALENTINA</t>
  </si>
  <si>
    <t>MINCHEVA MONIKA</t>
  </si>
  <si>
    <t>OLCESE FEDERICA</t>
  </si>
  <si>
    <t>GASPARIAN GIORGIA</t>
  </si>
  <si>
    <t>AMATI FRANCESCA</t>
  </si>
  <si>
    <t>IMPALLARIA MARTINA</t>
  </si>
  <si>
    <t>DE PALO GIULIA</t>
  </si>
  <si>
    <t>PRETE ARIANNA</t>
  </si>
  <si>
    <t>PERONA MARGHERITA</t>
  </si>
  <si>
    <t>A.S. Ginn Polimnia Romana</t>
  </si>
  <si>
    <t>Squadre Iscritte &gt;&gt;&gt;</t>
  </si>
  <si>
    <t>Punteggi inseriti &gt;&gt;&gt;</t>
  </si>
  <si>
    <t>Comitato Regionale Piemonte e Valle d'Aosta Via Giordano Bruno, 191 TORINO</t>
  </si>
  <si>
    <t>QUATTRONE MICHELA</t>
  </si>
  <si>
    <t>FIORAVANTI CLAUDIA</t>
  </si>
  <si>
    <t>FINOTTI SERENA</t>
  </si>
  <si>
    <t>CATTA YLENIA</t>
  </si>
  <si>
    <t>RE SARAH</t>
  </si>
  <si>
    <t>CL</t>
  </si>
  <si>
    <t>Data e ora</t>
  </si>
  <si>
    <t>i</t>
  </si>
  <si>
    <t>A</t>
  </si>
  <si>
    <t>TOT</t>
  </si>
  <si>
    <t>Organizzata da:</t>
  </si>
  <si>
    <t>SOCIETA'</t>
  </si>
  <si>
    <t>TOTALI</t>
  </si>
  <si>
    <t>D</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</si>
</sst>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000"/>
    <numFmt numFmtId="185" formatCode="0.000"/>
    <numFmt numFmtId="186" formatCode="#,##0.000_ ;[Red]\-#,##0.000\ "/>
    <numFmt numFmtId="187" formatCode="0.00_ ;[Red]\-0.00\ "/>
    <numFmt numFmtId="188" formatCode="0.000_ ;[Red]\-0.000\ "/>
    <numFmt numFmtId="189" formatCode="0.0000"/>
    <numFmt numFmtId="190" formatCode="_-* #,##0.000_-;\-* #,##0.000_-;_-* &quot;-&quot;???_-;_-@_-"/>
    <numFmt numFmtId="191" formatCode="[$-410]dddd\ d\ mmmm\ yyyy"/>
    <numFmt numFmtId="192" formatCode="dd\-mmm\-yyyy"/>
    <numFmt numFmtId="193" formatCode="d\ mmmm\ yyyy"/>
    <numFmt numFmtId="194" formatCode="d\ mmm\ yyyy"/>
    <numFmt numFmtId="195" formatCode="[$-F400]h:mm:ss\ AM/PM"/>
    <numFmt numFmtId="196" formatCode="h\.mm\.ss"/>
    <numFmt numFmtId="197" formatCode="[$-F800]dddd\,\ mmmm\ dd\,\ yyyy"/>
    <numFmt numFmtId="198" formatCode="#,##0.000_ ;\-#,##0.000\ "/>
    <numFmt numFmtId="199" formatCode="[$-409]h:mm:ss\ AM/PM"/>
    <numFmt numFmtId="200" formatCode="000000"/>
    <numFmt numFmtId="201" formatCode="dd/mm/yy;@"/>
    <numFmt numFmtId="202" formatCode="&quot;Sì&quot;;&quot;Sì&quot;;&quot;No&quot;"/>
    <numFmt numFmtId="203" formatCode="&quot;Vero&quot;;&quot;Vero&quot;;&quot;Falso&quot;"/>
    <numFmt numFmtId="204" formatCode="&quot;Attivo&quot;;&quot;Attivo&quot;;&quot;Disattivo&quot;"/>
    <numFmt numFmtId="205" formatCode="[$€-2]\ #.##000_);[Red]\([$€-2]\ #.##000\)"/>
    <numFmt numFmtId="206" formatCode="d/m/yy\ h:mm;@"/>
    <numFmt numFmtId="207" formatCode="0000000"/>
    <numFmt numFmtId="208" formatCode="00000"/>
    <numFmt numFmtId="209" formatCode="0.0"/>
  </numFmts>
  <fonts count="68">
    <font>
      <sz val="10"/>
      <name val="Arial"/>
      <family val="0"/>
    </font>
    <font>
      <b/>
      <sz val="10"/>
      <name val="Arial"/>
      <family val="2"/>
    </font>
    <font>
      <u val="single"/>
      <sz val="10"/>
      <color indexed="12"/>
      <name val="Arial"/>
      <family val="0"/>
    </font>
    <font>
      <u val="single"/>
      <sz val="10"/>
      <color indexed="36"/>
      <name val="Arial"/>
      <family val="0"/>
    </font>
    <font>
      <sz val="20"/>
      <name val="Arial"/>
      <family val="2"/>
    </font>
    <font>
      <sz val="10"/>
      <name val="Century Gothic"/>
      <family val="0"/>
    </font>
    <font>
      <sz val="8"/>
      <name val="Century Gothic"/>
      <family val="0"/>
    </font>
    <font>
      <b/>
      <sz val="11"/>
      <name val="Arial"/>
      <family val="2"/>
    </font>
    <font>
      <sz val="7"/>
      <name val="Century Gothic"/>
      <family val="0"/>
    </font>
    <font>
      <b/>
      <sz val="10"/>
      <name val="Times New Roman"/>
      <family val="1"/>
    </font>
    <font>
      <b/>
      <sz val="12"/>
      <name val="Times New Roman"/>
      <family val="1"/>
    </font>
    <font>
      <sz val="10"/>
      <name val="Times New Roman"/>
      <family val="1"/>
    </font>
    <font>
      <b/>
      <sz val="10"/>
      <color indexed="9"/>
      <name val="Times New Roman"/>
      <family val="1"/>
    </font>
    <font>
      <sz val="10"/>
      <name val="Arial Baltic"/>
      <family val="2"/>
    </font>
    <font>
      <b/>
      <sz val="10"/>
      <name val="Arial Baltic"/>
      <family val="2"/>
    </font>
    <font>
      <sz val="10"/>
      <color indexed="9"/>
      <name val="Times New Roman"/>
      <family val="1"/>
    </font>
    <font>
      <b/>
      <sz val="11"/>
      <name val="Times New Roman"/>
      <family val="1"/>
    </font>
    <font>
      <b/>
      <sz val="12"/>
      <color indexed="48"/>
      <name val="Times New Roman"/>
      <family val="1"/>
    </font>
    <font>
      <sz val="10"/>
      <color indexed="13"/>
      <name val="Times New Roman"/>
      <family val="1"/>
    </font>
    <font>
      <sz val="8"/>
      <name val="Times New Roman"/>
      <family val="1"/>
    </font>
    <font>
      <sz val="7"/>
      <name val="Times New Roman"/>
      <family val="1"/>
    </font>
    <font>
      <b/>
      <sz val="11"/>
      <color indexed="10"/>
      <name val="Times New Roman"/>
      <family val="1"/>
    </font>
    <font>
      <b/>
      <sz val="14"/>
      <name val="Times New Roman"/>
      <family val="1"/>
    </font>
    <font>
      <sz val="9"/>
      <name val="Times New Roman"/>
      <family val="1"/>
    </font>
    <font>
      <sz val="11"/>
      <name val="Times New Roman"/>
      <family val="1"/>
    </font>
    <font>
      <sz val="7"/>
      <color indexed="55"/>
      <name val="Times New Roman"/>
      <family val="1"/>
    </font>
    <font>
      <b/>
      <i/>
      <sz val="11"/>
      <name val="Times New Roman"/>
      <family val="1"/>
    </font>
    <font>
      <sz val="8"/>
      <name val="Arial"/>
      <family val="0"/>
    </font>
    <font>
      <b/>
      <sz val="7"/>
      <name val="Times New Roman"/>
      <family val="1"/>
    </font>
    <font>
      <b/>
      <sz val="12"/>
      <color indexed="18"/>
      <name val="Times New Roman"/>
      <family val="1"/>
    </font>
    <font>
      <b/>
      <i/>
      <sz val="8"/>
      <color indexed="9"/>
      <name val="Times New Roman"/>
      <family val="1"/>
    </font>
    <font>
      <sz val="18"/>
      <color indexed="18"/>
      <name val="Arial"/>
      <family val="0"/>
    </font>
    <font>
      <b/>
      <sz val="11"/>
      <color indexed="18"/>
      <name val="Times New Roman"/>
      <family val="1"/>
    </font>
    <font>
      <b/>
      <sz val="18"/>
      <name val="Times New Roman"/>
      <family val="1"/>
    </font>
    <font>
      <b/>
      <sz val="10"/>
      <color indexed="18"/>
      <name val="Times New Roman"/>
      <family val="1"/>
    </font>
    <font>
      <b/>
      <sz val="16"/>
      <color indexed="18"/>
      <name val="Times New Roman"/>
      <family val="1"/>
    </font>
    <font>
      <sz val="11"/>
      <name val="Arial"/>
      <family val="0"/>
    </font>
    <font>
      <b/>
      <sz val="10"/>
      <color indexed="10"/>
      <name val="Arial"/>
      <family val="2"/>
    </font>
    <font>
      <b/>
      <sz val="14"/>
      <name val="Arial"/>
      <family val="0"/>
    </font>
    <font>
      <b/>
      <sz val="14"/>
      <color indexed="10"/>
      <name val="Arial"/>
      <family val="0"/>
    </font>
    <font>
      <sz val="14"/>
      <name val="Arial"/>
      <family val="0"/>
    </font>
    <font>
      <b/>
      <sz val="14"/>
      <color indexed="18"/>
      <name val="Times New Roman"/>
      <family val="1"/>
    </font>
    <font>
      <sz val="14"/>
      <name val="Times New Roman"/>
      <family val="1"/>
    </font>
    <font>
      <b/>
      <sz val="14"/>
      <color indexed="10"/>
      <name val="Times New Roman"/>
      <family val="1"/>
    </font>
    <font>
      <sz val="14"/>
      <color indexed="18"/>
      <name val="Times New Roman"/>
      <family val="1"/>
    </font>
    <font>
      <b/>
      <i/>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62"/>
      <name val="Times New Roman"/>
      <family val="0"/>
    </font>
    <font>
      <b/>
      <sz val="10"/>
      <color indexed="8"/>
      <name val="Times New Roman"/>
      <family val="0"/>
    </font>
    <font>
      <b/>
      <sz val="10"/>
      <color indexed="10"/>
      <name val="Times New Roman"/>
      <family val="0"/>
    </font>
    <font>
      <b/>
      <sz val="12"/>
      <color indexed="10"/>
      <name val="Times New Roman"/>
      <family val="0"/>
    </font>
    <font>
      <b/>
      <sz val="12"/>
      <color indexed="8"/>
      <name val="Times New Roman"/>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23"/>
        <bgColor indexed="64"/>
      </patternFill>
    </fill>
  </fills>
  <borders count="7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color indexed="63"/>
      </bottom>
    </border>
    <border>
      <left>
        <color indexed="63"/>
      </left>
      <right>
        <color indexed="63"/>
      </right>
      <top style="thin"/>
      <bottom style="hair"/>
    </border>
    <border>
      <left style="thin"/>
      <right style="thin"/>
      <top>
        <color indexed="63"/>
      </top>
      <bottom style="thin"/>
    </border>
    <border>
      <left style="thin"/>
      <right style="hair"/>
      <top style="hair"/>
      <bottom style="thin"/>
    </border>
    <border>
      <left style="hair"/>
      <right style="hair"/>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style="hair"/>
      <top style="hair"/>
      <bottom style="hair"/>
    </border>
    <border>
      <left>
        <color indexed="63"/>
      </left>
      <right style="hair"/>
      <top style="hair"/>
      <bottom style="thin"/>
    </border>
    <border>
      <left style="thin"/>
      <right>
        <color indexed="63"/>
      </right>
      <top style="thin"/>
      <bottom style="thin"/>
    </border>
    <border>
      <left style="hair"/>
      <right>
        <color indexed="63"/>
      </right>
      <top style="hair"/>
      <bottom style="hair"/>
    </border>
    <border>
      <left>
        <color indexed="63"/>
      </left>
      <right>
        <color indexed="63"/>
      </right>
      <top style="hair"/>
      <bottom style="thin"/>
    </border>
    <border>
      <left style="double">
        <color indexed="10"/>
      </left>
      <right style="double">
        <color indexed="10"/>
      </right>
      <top style="double">
        <color indexed="10"/>
      </top>
      <bottom style="double">
        <color indexed="10"/>
      </bottom>
    </border>
    <border>
      <left style="double">
        <color indexed="10"/>
      </left>
      <right>
        <color indexed="63"/>
      </right>
      <top style="double">
        <color indexed="10"/>
      </top>
      <bottom style="double">
        <color indexed="10"/>
      </bottom>
    </border>
    <border>
      <left style="double"/>
      <right style="double"/>
      <top style="double"/>
      <bottom style="double"/>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style="medium"/>
      <right style="thin"/>
      <top style="medium"/>
      <bottom style="thin"/>
    </border>
    <border>
      <left style="thin"/>
      <right style="medium"/>
      <top style="medium"/>
      <bottom>
        <color indexed="63"/>
      </bottom>
    </border>
    <border>
      <left style="medium"/>
      <right style="medium"/>
      <top style="medium"/>
      <bottom>
        <color indexed="63"/>
      </bottom>
    </border>
    <border>
      <left style="medium"/>
      <right style="medium"/>
      <top style="medium"/>
      <bottom style="thin"/>
    </border>
    <border>
      <left>
        <color indexed="63"/>
      </left>
      <right style="thin"/>
      <top style="thin"/>
      <bottom>
        <color indexed="63"/>
      </botto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style="medium"/>
      <right>
        <color indexed="63"/>
      </right>
      <top style="medium"/>
      <bottom>
        <color indexed="63"/>
      </bottom>
    </border>
    <border>
      <left style="medium"/>
      <right style="medium"/>
      <top style="medium"/>
      <bottom style="medium"/>
    </border>
    <border>
      <left style="medium"/>
      <right style="medium"/>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double">
        <color indexed="10"/>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2" borderId="0" applyNumberFormat="0" applyBorder="0" applyAlignment="0" applyProtection="0"/>
    <xf numFmtId="0" fontId="62" fillId="5" borderId="0" applyNumberFormat="0" applyBorder="0" applyAlignment="0" applyProtection="0"/>
    <xf numFmtId="0" fontId="62" fillId="3"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6" borderId="0" applyNumberFormat="0" applyBorder="0" applyAlignment="0" applyProtection="0"/>
    <xf numFmtId="0" fontId="62" fillId="9" borderId="0" applyNumberFormat="0" applyBorder="0" applyAlignment="0" applyProtection="0"/>
    <xf numFmtId="0" fontId="62" fillId="3"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6" borderId="0" applyNumberFormat="0" applyBorder="0" applyAlignment="0" applyProtection="0"/>
    <xf numFmtId="0" fontId="61" fillId="10" borderId="0" applyNumberFormat="0" applyBorder="0" applyAlignment="0" applyProtection="0"/>
    <xf numFmtId="0" fontId="61" fillId="3" borderId="0" applyNumberFormat="0" applyBorder="0" applyAlignment="0" applyProtection="0"/>
    <xf numFmtId="0" fontId="55" fillId="2" borderId="1" applyNumberFormat="0" applyAlignment="0" applyProtection="0"/>
    <xf numFmtId="0" fontId="56" fillId="0" borderId="2" applyNumberFormat="0" applyFill="0" applyAlignment="0" applyProtection="0"/>
    <xf numFmtId="0" fontId="57" fillId="1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1" fillId="10"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0" borderId="0" applyNumberFormat="0" applyBorder="0" applyAlignment="0" applyProtection="0"/>
    <xf numFmtId="0" fontId="61" fillId="14" borderId="0" applyNumberFormat="0" applyBorder="0" applyAlignment="0" applyProtection="0"/>
    <xf numFmtId="0" fontId="53"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8" borderId="0" applyNumberFormat="0" applyBorder="0" applyAlignment="0" applyProtection="0"/>
    <xf numFmtId="0" fontId="0" fillId="4" borderId="4" applyNumberFormat="0" applyFont="0" applyAlignment="0" applyProtection="0"/>
    <xf numFmtId="0" fontId="54" fillId="2"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60" fillId="0" borderId="9" applyNumberFormat="0" applyFill="0" applyAlignment="0" applyProtection="0"/>
    <xf numFmtId="0" fontId="51" fillId="15" borderId="0" applyNumberFormat="0" applyBorder="0" applyAlignment="0" applyProtection="0"/>
    <xf numFmtId="0" fontId="50" fillId="16"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288">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vertical="center"/>
    </xf>
    <xf numFmtId="0" fontId="1" fillId="0" borderId="0" xfId="0" applyFont="1" applyAlignment="1">
      <alignment horizontal="center" vertical="center"/>
    </xf>
    <xf numFmtId="0" fontId="5" fillId="0" borderId="0" xfId="0" applyFont="1" applyAlignment="1">
      <alignment/>
    </xf>
    <xf numFmtId="0" fontId="13" fillId="6" borderId="0" xfId="0" applyFont="1" applyFill="1" applyAlignment="1">
      <alignment/>
    </xf>
    <xf numFmtId="0" fontId="13" fillId="6" borderId="0" xfId="0" applyFont="1" applyFill="1" applyAlignment="1">
      <alignment/>
    </xf>
    <xf numFmtId="0" fontId="16" fillId="6" borderId="0" xfId="0" applyFont="1" applyFill="1" applyAlignment="1">
      <alignment vertical="center"/>
    </xf>
    <xf numFmtId="0" fontId="11" fillId="6" borderId="0" xfId="0" applyFont="1" applyFill="1" applyAlignment="1">
      <alignment/>
    </xf>
    <xf numFmtId="0" fontId="11" fillId="6" borderId="0" xfId="0" applyFont="1" applyFill="1" applyAlignment="1">
      <alignment horizontal="left"/>
    </xf>
    <xf numFmtId="2" fontId="17" fillId="6" borderId="0" xfId="0" applyNumberFormat="1" applyFont="1" applyFill="1" applyAlignment="1">
      <alignment horizontal="center"/>
    </xf>
    <xf numFmtId="0" fontId="18" fillId="6" borderId="0" xfId="0" applyFont="1" applyFill="1" applyAlignment="1">
      <alignment/>
    </xf>
    <xf numFmtId="0" fontId="9" fillId="6" borderId="0" xfId="0" applyFont="1" applyFill="1" applyAlignment="1">
      <alignment horizontal="center" vertical="center"/>
    </xf>
    <xf numFmtId="0" fontId="12" fillId="17" borderId="10" xfId="0" applyFont="1" applyFill="1" applyBorder="1" applyAlignment="1">
      <alignment horizontal="center"/>
    </xf>
    <xf numFmtId="0" fontId="19" fillId="18" borderId="11" xfId="0" applyFont="1" applyFill="1" applyBorder="1" applyAlignment="1">
      <alignment/>
    </xf>
    <xf numFmtId="0" fontId="11" fillId="18" borderId="11" xfId="0" applyFont="1" applyFill="1" applyBorder="1" applyAlignment="1">
      <alignment/>
    </xf>
    <xf numFmtId="0" fontId="12" fillId="17" borderId="12" xfId="0" applyFont="1" applyFill="1" applyBorder="1" applyAlignment="1">
      <alignment horizontal="center" vertical="top"/>
    </xf>
    <xf numFmtId="0" fontId="19" fillId="6" borderId="0" xfId="0" applyFont="1" applyFill="1" applyAlignment="1">
      <alignment/>
    </xf>
    <xf numFmtId="185" fontId="25" fillId="0" borderId="13" xfId="0" applyNumberFormat="1" applyFont="1" applyFill="1" applyBorder="1" applyAlignment="1">
      <alignment horizontal="center"/>
    </xf>
    <xf numFmtId="185" fontId="25" fillId="0" borderId="14" xfId="0" applyNumberFormat="1" applyFont="1" applyFill="1" applyBorder="1" applyAlignment="1">
      <alignment horizontal="center"/>
    </xf>
    <xf numFmtId="185" fontId="25" fillId="0" borderId="15" xfId="0" applyNumberFormat="1" applyFont="1" applyFill="1" applyBorder="1" applyAlignment="1">
      <alignment horizontal="center"/>
    </xf>
    <xf numFmtId="0" fontId="20" fillId="6" borderId="0" xfId="0" applyFont="1" applyFill="1" applyAlignment="1">
      <alignment/>
    </xf>
    <xf numFmtId="185" fontId="15" fillId="2" borderId="10" xfId="0" applyNumberFormat="1" applyFont="1" applyFill="1" applyBorder="1" applyAlignment="1">
      <alignment horizontal="center"/>
    </xf>
    <xf numFmtId="185" fontId="15" fillId="2" borderId="12" xfId="0" applyNumberFormat="1" applyFont="1" applyFill="1" applyBorder="1" applyAlignment="1">
      <alignment horizontal="center" vertical="center"/>
    </xf>
    <xf numFmtId="0" fontId="0" fillId="2" borderId="0" xfId="0" applyFill="1" applyAlignment="1">
      <alignment/>
    </xf>
    <xf numFmtId="0" fontId="13" fillId="2" borderId="0" xfId="0" applyFont="1" applyFill="1" applyAlignment="1">
      <alignment/>
    </xf>
    <xf numFmtId="0" fontId="13" fillId="2" borderId="0" xfId="0" applyFont="1" applyFill="1" applyAlignment="1">
      <alignment horizontal="center"/>
    </xf>
    <xf numFmtId="0" fontId="0" fillId="2" borderId="0" xfId="0" applyFill="1" applyAlignment="1">
      <alignment horizontal="center"/>
    </xf>
    <xf numFmtId="0" fontId="5" fillId="2" borderId="0" xfId="0" applyFont="1" applyFill="1" applyAlignment="1">
      <alignment/>
    </xf>
    <xf numFmtId="0" fontId="23" fillId="2" borderId="10" xfId="0" applyFont="1" applyFill="1" applyBorder="1" applyAlignment="1">
      <alignment/>
    </xf>
    <xf numFmtId="49" fontId="23" fillId="2" borderId="10" xfId="0" applyNumberFormat="1" applyFont="1" applyFill="1" applyBorder="1" applyAlignment="1">
      <alignment horizontal="center" vertical="center"/>
    </xf>
    <xf numFmtId="0" fontId="23" fillId="2" borderId="12" xfId="0" applyFont="1" applyFill="1" applyBorder="1" applyAlignment="1">
      <alignment horizontal="right" vertical="center"/>
    </xf>
    <xf numFmtId="49" fontId="23" fillId="2" borderId="12" xfId="0" applyNumberFormat="1" applyFont="1" applyFill="1" applyBorder="1" applyAlignment="1">
      <alignment horizontal="center" vertical="center"/>
    </xf>
    <xf numFmtId="20" fontId="9" fillId="2" borderId="0" xfId="0" applyNumberFormat="1" applyFont="1" applyFill="1" applyBorder="1" applyAlignment="1">
      <alignment horizontal="left" vertical="center"/>
    </xf>
    <xf numFmtId="0" fontId="11" fillId="2" borderId="0" xfId="0" applyFont="1" applyFill="1" applyBorder="1" applyAlignment="1">
      <alignment/>
    </xf>
    <xf numFmtId="0" fontId="11" fillId="2" borderId="0" xfId="0" applyFont="1" applyFill="1" applyBorder="1" applyAlignment="1">
      <alignment vertical="center"/>
    </xf>
    <xf numFmtId="0" fontId="9" fillId="2" borderId="0" xfId="0" applyFont="1" applyFill="1" applyBorder="1" applyAlignment="1">
      <alignment vertical="center"/>
    </xf>
    <xf numFmtId="0" fontId="11" fillId="2" borderId="0" xfId="0" applyFont="1" applyFill="1" applyBorder="1" applyAlignment="1">
      <alignment horizontal="left" vertical="center"/>
    </xf>
    <xf numFmtId="0" fontId="11" fillId="2" borderId="0" xfId="0" applyFont="1" applyFill="1" applyBorder="1" applyAlignment="1">
      <alignment horizontal="left"/>
    </xf>
    <xf numFmtId="0" fontId="7" fillId="6" borderId="16" xfId="0" applyFont="1" applyFill="1" applyBorder="1" applyAlignment="1">
      <alignment vertical="center"/>
    </xf>
    <xf numFmtId="0" fontId="0" fillId="6" borderId="16" xfId="0" applyFill="1" applyBorder="1" applyAlignment="1">
      <alignment/>
    </xf>
    <xf numFmtId="0" fontId="1" fillId="6" borderId="16" xfId="0" applyFont="1" applyFill="1" applyBorder="1" applyAlignment="1">
      <alignment horizontal="center" vertical="center"/>
    </xf>
    <xf numFmtId="0" fontId="7" fillId="6" borderId="17" xfId="0" applyFont="1" applyFill="1" applyBorder="1" applyAlignment="1">
      <alignment vertical="center"/>
    </xf>
    <xf numFmtId="0" fontId="0" fillId="6" borderId="17" xfId="0" applyFill="1" applyBorder="1" applyAlignment="1">
      <alignment/>
    </xf>
    <xf numFmtId="0" fontId="1" fillId="6" borderId="17" xfId="0" applyFont="1" applyFill="1" applyBorder="1" applyAlignment="1">
      <alignment horizontal="center" vertical="center"/>
    </xf>
    <xf numFmtId="0" fontId="0" fillId="0" borderId="16" xfId="0" applyBorder="1" applyAlignment="1">
      <alignment/>
    </xf>
    <xf numFmtId="0" fontId="9" fillId="18" borderId="18" xfId="0" applyFont="1" applyFill="1" applyBorder="1" applyAlignment="1">
      <alignment/>
    </xf>
    <xf numFmtId="0" fontId="28" fillId="18" borderId="19" xfId="0" applyFont="1" applyFill="1" applyBorder="1" applyAlignment="1">
      <alignment horizontal="center"/>
    </xf>
    <xf numFmtId="185" fontId="29" fillId="2" borderId="20" xfId="0" applyNumberFormat="1" applyFont="1" applyFill="1" applyBorder="1" applyAlignment="1">
      <alignment horizontal="center" vertical="center"/>
    </xf>
    <xf numFmtId="0" fontId="13" fillId="2" borderId="0" xfId="0" applyFont="1" applyFill="1" applyBorder="1" applyAlignment="1">
      <alignment/>
    </xf>
    <xf numFmtId="0" fontId="0" fillId="2" borderId="0" xfId="0" applyFill="1" applyBorder="1" applyAlignment="1">
      <alignment/>
    </xf>
    <xf numFmtId="0" fontId="0" fillId="8" borderId="17" xfId="0" applyFill="1" applyBorder="1" applyAlignment="1">
      <alignment/>
    </xf>
    <xf numFmtId="0" fontId="0" fillId="0" borderId="0" xfId="0" applyBorder="1" applyAlignment="1">
      <alignment/>
    </xf>
    <xf numFmtId="0" fontId="13" fillId="6" borderId="21" xfId="0" applyFont="1" applyFill="1" applyBorder="1" applyAlignment="1">
      <alignment/>
    </xf>
    <xf numFmtId="0" fontId="13" fillId="6" borderId="21" xfId="0" applyFont="1" applyFill="1" applyBorder="1" applyAlignment="1">
      <alignment horizontal="center"/>
    </xf>
    <xf numFmtId="0" fontId="21" fillId="6" borderId="22" xfId="0" applyFont="1" applyFill="1" applyBorder="1" applyAlignment="1">
      <alignment horizontal="center" vertical="center"/>
    </xf>
    <xf numFmtId="0" fontId="13" fillId="6" borderId="23" xfId="0" applyFont="1" applyFill="1" applyBorder="1" applyAlignment="1">
      <alignment/>
    </xf>
    <xf numFmtId="0" fontId="9" fillId="19" borderId="10" xfId="0" applyFont="1" applyFill="1" applyBorder="1" applyAlignment="1">
      <alignment horizontal="center" vertical="center"/>
    </xf>
    <xf numFmtId="0" fontId="9" fillId="19" borderId="0" xfId="0" applyFont="1" applyFill="1" applyAlignment="1">
      <alignment horizontal="center" vertical="center"/>
    </xf>
    <xf numFmtId="0" fontId="12" fillId="19" borderId="0" xfId="0" applyFont="1" applyFill="1" applyAlignment="1">
      <alignment horizontal="center" vertical="center"/>
    </xf>
    <xf numFmtId="0" fontId="9" fillId="19" borderId="12" xfId="0" applyFont="1" applyFill="1" applyBorder="1" applyAlignment="1">
      <alignment horizontal="center" vertical="center"/>
    </xf>
    <xf numFmtId="0" fontId="12" fillId="19" borderId="22" xfId="0" applyFont="1" applyFill="1" applyBorder="1" applyAlignment="1">
      <alignment horizontal="center" vertical="center"/>
    </xf>
    <xf numFmtId="0" fontId="30" fillId="19" borderId="22" xfId="0" applyFont="1" applyFill="1" applyBorder="1" applyAlignment="1">
      <alignment horizontal="center" vertical="center"/>
    </xf>
    <xf numFmtId="198" fontId="19" fillId="0" borderId="24" xfId="0" applyNumberFormat="1" applyFont="1" applyBorder="1" applyAlignment="1" applyProtection="1">
      <alignment horizontal="right"/>
      <protection locked="0"/>
    </xf>
    <xf numFmtId="198" fontId="19" fillId="0" borderId="25" xfId="0" applyNumberFormat="1" applyFont="1" applyBorder="1" applyAlignment="1" applyProtection="1">
      <alignment horizontal="right"/>
      <protection locked="0"/>
    </xf>
    <xf numFmtId="185" fontId="32" fillId="6" borderId="26" xfId="0" applyNumberFormat="1" applyFont="1" applyFill="1" applyBorder="1" applyAlignment="1">
      <alignment/>
    </xf>
    <xf numFmtId="14" fontId="9" fillId="2" borderId="0" xfId="0" applyNumberFormat="1" applyFont="1" applyFill="1" applyBorder="1" applyAlignment="1">
      <alignment horizontal="left" vertical="center"/>
    </xf>
    <xf numFmtId="201" fontId="9" fillId="2" borderId="0" xfId="0" applyNumberFormat="1" applyFont="1" applyFill="1" applyBorder="1" applyAlignment="1">
      <alignment horizontal="left" vertical="center"/>
    </xf>
    <xf numFmtId="201" fontId="11" fillId="2" borderId="0" xfId="0" applyNumberFormat="1" applyFont="1" applyFill="1" applyBorder="1" applyAlignment="1">
      <alignment vertical="center"/>
    </xf>
    <xf numFmtId="0" fontId="11" fillId="2" borderId="0" xfId="0" applyFont="1" applyFill="1" applyBorder="1" applyAlignment="1">
      <alignment horizontal="right" vertical="center"/>
    </xf>
    <xf numFmtId="0" fontId="9" fillId="2" borderId="0" xfId="0" applyFont="1" applyFill="1" applyBorder="1" applyAlignment="1">
      <alignment horizontal="left" vertical="center"/>
    </xf>
    <xf numFmtId="0" fontId="31" fillId="2" borderId="0" xfId="0" applyFont="1" applyFill="1" applyBorder="1" applyAlignment="1">
      <alignment horizontal="center" vertical="center"/>
    </xf>
    <xf numFmtId="0" fontId="0" fillId="2" borderId="0" xfId="0" applyFill="1" applyBorder="1" applyAlignment="1">
      <alignment horizontal="right" vertical="center"/>
    </xf>
    <xf numFmtId="0" fontId="11" fillId="0" borderId="23" xfId="0" applyFont="1" applyFill="1" applyBorder="1" applyAlignment="1">
      <alignment horizontal="center" vertical="center"/>
    </xf>
    <xf numFmtId="0" fontId="9" fillId="2" borderId="20" xfId="0" applyFont="1" applyFill="1" applyBorder="1" applyAlignment="1" applyProtection="1">
      <alignment horizontal="left" vertical="center"/>
      <protection locked="0"/>
    </xf>
    <xf numFmtId="0" fontId="20" fillId="18" borderId="19" xfId="0" applyFont="1" applyFill="1" applyBorder="1" applyAlignment="1" applyProtection="1">
      <alignment horizontal="center"/>
      <protection locked="0"/>
    </xf>
    <xf numFmtId="185" fontId="15" fillId="2" borderId="27" xfId="0" applyNumberFormat="1" applyFont="1" applyFill="1" applyBorder="1" applyAlignment="1">
      <alignment horizontal="center"/>
    </xf>
    <xf numFmtId="185" fontId="29" fillId="2" borderId="16" xfId="0" applyNumberFormat="1" applyFont="1" applyFill="1" applyBorder="1" applyAlignment="1">
      <alignment horizontal="center" vertical="center"/>
    </xf>
    <xf numFmtId="185" fontId="15" fillId="2" borderId="28" xfId="0" applyNumberFormat="1" applyFont="1" applyFill="1" applyBorder="1" applyAlignment="1">
      <alignment horizontal="center" vertical="center"/>
    </xf>
    <xf numFmtId="0" fontId="12" fillId="11" borderId="27" xfId="0" applyFont="1" applyFill="1" applyBorder="1" applyAlignment="1">
      <alignment horizontal="center"/>
    </xf>
    <xf numFmtId="0" fontId="12" fillId="11" borderId="12" xfId="0" applyFont="1" applyFill="1" applyBorder="1" applyAlignment="1">
      <alignment horizontal="center" vertical="top"/>
    </xf>
    <xf numFmtId="0" fontId="9" fillId="18" borderId="11" xfId="0" applyFont="1" applyFill="1" applyBorder="1" applyAlignment="1">
      <alignment/>
    </xf>
    <xf numFmtId="198" fontId="19" fillId="0" borderId="29" xfId="0" applyNumberFormat="1" applyFont="1" applyBorder="1" applyAlignment="1" applyProtection="1">
      <alignment horizontal="right"/>
      <protection locked="0"/>
    </xf>
    <xf numFmtId="185" fontId="25" fillId="0" borderId="30" xfId="0" applyNumberFormat="1" applyFont="1" applyFill="1" applyBorder="1" applyAlignment="1">
      <alignment horizontal="center"/>
    </xf>
    <xf numFmtId="0" fontId="1" fillId="2" borderId="0" xfId="0" applyFont="1" applyFill="1" applyBorder="1" applyAlignment="1">
      <alignment vertical="center"/>
    </xf>
    <xf numFmtId="0" fontId="13" fillId="6" borderId="21" xfId="0" applyFont="1" applyFill="1" applyBorder="1" applyAlignment="1">
      <alignment/>
    </xf>
    <xf numFmtId="0" fontId="0" fillId="2" borderId="0" xfId="0" applyFill="1" applyBorder="1" applyAlignment="1">
      <alignment/>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21" xfId="0" applyFill="1" applyBorder="1" applyAlignment="1">
      <alignment horizontal="center" vertical="center"/>
    </xf>
    <xf numFmtId="0" fontId="1" fillId="2" borderId="0" xfId="0" applyFont="1" applyFill="1" applyBorder="1" applyAlignment="1">
      <alignment/>
    </xf>
    <xf numFmtId="0" fontId="35" fillId="2" borderId="21" xfId="0" applyFont="1" applyFill="1" applyBorder="1" applyAlignment="1">
      <alignment horizontal="center" vertical="center"/>
    </xf>
    <xf numFmtId="0" fontId="1" fillId="2" borderId="21" xfId="0" applyFont="1" applyFill="1" applyBorder="1" applyAlignment="1">
      <alignment/>
    </xf>
    <xf numFmtId="0" fontId="36" fillId="2" borderId="0" xfId="0" applyFont="1" applyFill="1" applyBorder="1" applyAlignment="1" applyProtection="1">
      <alignment horizontal="left" vertical="center"/>
      <protection locked="0"/>
    </xf>
    <xf numFmtId="14" fontId="36" fillId="2" borderId="0" xfId="0" applyNumberFormat="1" applyFont="1" applyFill="1" applyBorder="1" applyAlignment="1" applyProtection="1">
      <alignment horizontal="left" vertical="center"/>
      <protection locked="0"/>
    </xf>
    <xf numFmtId="0" fontId="14" fillId="2" borderId="0" xfId="0" applyFont="1" applyFill="1" applyBorder="1" applyAlignment="1">
      <alignment horizontal="left" vertical="center"/>
    </xf>
    <xf numFmtId="0" fontId="1"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8" fillId="18" borderId="11" xfId="0" applyFont="1" applyFill="1" applyBorder="1" applyAlignment="1">
      <alignment horizontal="center"/>
    </xf>
    <xf numFmtId="0" fontId="21" fillId="6" borderId="31" xfId="0" applyFont="1" applyFill="1" applyBorder="1" applyAlignment="1">
      <alignment horizontal="center" vertical="center"/>
    </xf>
    <xf numFmtId="0" fontId="20" fillId="18" borderId="11" xfId="0" applyFont="1" applyFill="1" applyBorder="1" applyAlignment="1" applyProtection="1">
      <alignment horizontal="center"/>
      <protection locked="0"/>
    </xf>
    <xf numFmtId="185" fontId="32" fillId="6" borderId="32" xfId="0" applyNumberFormat="1" applyFont="1" applyFill="1" applyBorder="1" applyAlignment="1">
      <alignment/>
    </xf>
    <xf numFmtId="185" fontId="25" fillId="0" borderId="33" xfId="0" applyNumberFormat="1" applyFont="1" applyFill="1" applyBorder="1" applyAlignment="1">
      <alignment horizontal="center"/>
    </xf>
    <xf numFmtId="0" fontId="0" fillId="6" borderId="0" xfId="0" applyFill="1" applyBorder="1" applyAlignment="1">
      <alignment/>
    </xf>
    <xf numFmtId="0" fontId="38" fillId="2" borderId="21" xfId="0" applyFont="1" applyFill="1" applyBorder="1" applyAlignment="1">
      <alignment horizontal="center" vertical="center"/>
    </xf>
    <xf numFmtId="0" fontId="39" fillId="2" borderId="21" xfId="0" applyFont="1" applyFill="1" applyBorder="1" applyAlignment="1">
      <alignment horizontal="center" vertical="center"/>
    </xf>
    <xf numFmtId="0" fontId="0" fillId="2" borderId="21" xfId="0" applyFill="1" applyBorder="1" applyAlignment="1">
      <alignment/>
    </xf>
    <xf numFmtId="0" fontId="40" fillId="2" borderId="21" xfId="0" applyFont="1" applyFill="1" applyBorder="1" applyAlignment="1">
      <alignment horizontal="center" vertical="center"/>
    </xf>
    <xf numFmtId="0" fontId="9" fillId="2" borderId="23" xfId="0" applyFont="1" applyFill="1" applyBorder="1" applyAlignment="1">
      <alignment/>
    </xf>
    <xf numFmtId="0" fontId="43" fillId="0" borderId="34" xfId="0" applyFont="1" applyFill="1" applyBorder="1" applyAlignment="1">
      <alignment horizontal="center" vertical="center"/>
    </xf>
    <xf numFmtId="0" fontId="43" fillId="2" borderId="35" xfId="0" applyFont="1" applyFill="1" applyBorder="1" applyAlignment="1">
      <alignment horizontal="center" vertical="center"/>
    </xf>
    <xf numFmtId="0" fontId="9" fillId="2" borderId="36" xfId="0" applyFont="1" applyFill="1" applyBorder="1" applyAlignment="1">
      <alignment/>
    </xf>
    <xf numFmtId="0" fontId="11" fillId="2" borderId="0" xfId="0" applyFont="1" applyFill="1" applyAlignment="1">
      <alignment/>
    </xf>
    <xf numFmtId="0" fontId="24" fillId="18" borderId="18" xfId="0" applyFont="1" applyFill="1" applyBorder="1" applyAlignment="1" applyProtection="1">
      <alignment horizontal="left"/>
      <protection locked="0"/>
    </xf>
    <xf numFmtId="0" fontId="24" fillId="18" borderId="11" xfId="0" applyFont="1" applyFill="1" applyBorder="1" applyAlignment="1" applyProtection="1">
      <alignment horizontal="left"/>
      <protection locked="0"/>
    </xf>
    <xf numFmtId="0" fontId="0" fillId="18" borderId="11" xfId="0" applyFill="1" applyBorder="1" applyAlignment="1" applyProtection="1">
      <alignment horizontal="left"/>
      <protection locked="0"/>
    </xf>
    <xf numFmtId="0" fontId="6" fillId="6" borderId="20" xfId="0" applyFont="1" applyFill="1" applyBorder="1" applyAlignment="1">
      <alignment/>
    </xf>
    <xf numFmtId="0" fontId="0" fillId="6" borderId="20" xfId="0" applyFill="1" applyBorder="1" applyAlignment="1">
      <alignment/>
    </xf>
    <xf numFmtId="0" fontId="8" fillId="6" borderId="20" xfId="0" applyFont="1" applyFill="1" applyBorder="1" applyAlignment="1">
      <alignment/>
    </xf>
    <xf numFmtId="0" fontId="0" fillId="0" borderId="20" xfId="0" applyBorder="1" applyAlignment="1">
      <alignment/>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vertical="center"/>
    </xf>
    <xf numFmtId="0" fontId="0" fillId="0" borderId="0" xfId="0" applyFill="1" applyBorder="1" applyAlignment="1">
      <alignment horizontal="center" vertical="center"/>
    </xf>
    <xf numFmtId="0" fontId="13" fillId="0" borderId="0" xfId="0" applyFont="1" applyFill="1" applyAlignment="1">
      <alignment/>
    </xf>
    <xf numFmtId="0" fontId="0" fillId="0" borderId="0" xfId="0" applyFill="1" applyAlignment="1">
      <alignment horizontal="center"/>
    </xf>
    <xf numFmtId="0" fontId="1" fillId="0" borderId="0" xfId="0" applyFont="1" applyAlignment="1">
      <alignment/>
    </xf>
    <xf numFmtId="0" fontId="1" fillId="0" borderId="0" xfId="0" applyFont="1" applyAlignment="1">
      <alignment horizontal="center"/>
    </xf>
    <xf numFmtId="185" fontId="0" fillId="0" borderId="0" xfId="0" applyNumberFormat="1" applyAlignment="1">
      <alignment horizontal="center"/>
    </xf>
    <xf numFmtId="1" fontId="0" fillId="0" borderId="0" xfId="0" applyNumberFormat="1" applyAlignment="1">
      <alignment horizontal="center"/>
    </xf>
    <xf numFmtId="0" fontId="16" fillId="2" borderId="0" xfId="0" applyFont="1" applyFill="1" applyBorder="1" applyAlignment="1">
      <alignment vertical="center"/>
    </xf>
    <xf numFmtId="0" fontId="24" fillId="2" borderId="0" xfId="0" applyFont="1" applyFill="1" applyBorder="1" applyAlignment="1" applyProtection="1">
      <alignment vertical="center"/>
      <protection locked="0"/>
    </xf>
    <xf numFmtId="0" fontId="16" fillId="2" borderId="0" xfId="0" applyFont="1" applyFill="1" applyBorder="1" applyAlignment="1">
      <alignment vertical="top"/>
    </xf>
    <xf numFmtId="0" fontId="24" fillId="2" borderId="0" xfId="0" applyFont="1" applyFill="1" applyBorder="1" applyAlignment="1" applyProtection="1">
      <alignment/>
      <protection locked="0"/>
    </xf>
    <xf numFmtId="0" fontId="34" fillId="2" borderId="0" xfId="0" applyFont="1" applyFill="1" applyBorder="1" applyAlignment="1">
      <alignment horizontal="left" vertical="center"/>
    </xf>
    <xf numFmtId="0" fontId="24" fillId="2" borderId="0" xfId="0" applyFont="1" applyFill="1" applyBorder="1" applyAlignment="1" applyProtection="1">
      <alignment horizontal="left" vertical="center"/>
      <protection locked="0"/>
    </xf>
    <xf numFmtId="185" fontId="24" fillId="0" borderId="37" xfId="0" applyNumberFormat="1" applyFont="1" applyBorder="1" applyAlignment="1">
      <alignment horizontal="center"/>
    </xf>
    <xf numFmtId="185" fontId="24" fillId="4" borderId="37" xfId="0" applyNumberFormat="1" applyFont="1" applyFill="1" applyBorder="1" applyAlignment="1">
      <alignment horizontal="center"/>
    </xf>
    <xf numFmtId="185" fontId="24" fillId="0" borderId="38" xfId="0" applyNumberFormat="1" applyFont="1" applyBorder="1" applyAlignment="1">
      <alignment horizontal="center"/>
    </xf>
    <xf numFmtId="185" fontId="24" fillId="4" borderId="38" xfId="0" applyNumberFormat="1" applyFont="1" applyFill="1" applyBorder="1" applyAlignment="1">
      <alignment horizontal="center"/>
    </xf>
    <xf numFmtId="0" fontId="24" fillId="0" borderId="0" xfId="0" applyFont="1" applyFill="1" applyBorder="1" applyAlignment="1" applyProtection="1">
      <alignment vertical="center"/>
      <protection locked="0"/>
    </xf>
    <xf numFmtId="0" fontId="24" fillId="0" borderId="0" xfId="0" applyFont="1" applyFill="1" applyBorder="1" applyAlignment="1" applyProtection="1">
      <alignment/>
      <protection locked="0"/>
    </xf>
    <xf numFmtId="0" fontId="24" fillId="0" borderId="0" xfId="0" applyFont="1" applyFill="1" applyBorder="1" applyAlignment="1" applyProtection="1">
      <alignment horizontal="left" vertical="center"/>
      <protection locked="0"/>
    </xf>
    <xf numFmtId="0" fontId="0" fillId="0" borderId="39" xfId="0" applyFill="1" applyBorder="1" applyAlignment="1">
      <alignment/>
    </xf>
    <xf numFmtId="0" fontId="26" fillId="0" borderId="0" xfId="0" applyFont="1" applyFill="1" applyBorder="1" applyAlignment="1">
      <alignment vertical="top" wrapText="1"/>
    </xf>
    <xf numFmtId="0" fontId="11" fillId="0" borderId="0" xfId="0" applyFont="1" applyFill="1" applyBorder="1" applyAlignment="1">
      <alignment/>
    </xf>
    <xf numFmtId="0" fontId="0" fillId="0" borderId="0" xfId="0" applyFont="1" applyFill="1" applyBorder="1" applyAlignment="1">
      <alignment horizontal="right" wrapText="1"/>
    </xf>
    <xf numFmtId="185" fontId="24" fillId="0" borderId="40" xfId="0" applyNumberFormat="1" applyFont="1" applyBorder="1" applyAlignment="1">
      <alignment horizontal="center"/>
    </xf>
    <xf numFmtId="185" fontId="24" fillId="4" borderId="40" xfId="0" applyNumberFormat="1" applyFont="1" applyFill="1" applyBorder="1" applyAlignment="1">
      <alignment horizontal="center"/>
    </xf>
    <xf numFmtId="1" fontId="37" fillId="2" borderId="0" xfId="0" applyNumberFormat="1" applyFont="1" applyFill="1" applyBorder="1" applyAlignment="1">
      <alignment horizontal="center"/>
    </xf>
    <xf numFmtId="0" fontId="37" fillId="2" borderId="0" xfId="0" applyFont="1" applyFill="1" applyBorder="1" applyAlignment="1">
      <alignment horizontal="center"/>
    </xf>
    <xf numFmtId="0" fontId="0" fillId="2" borderId="0" xfId="0" applyFill="1" applyAlignment="1">
      <alignment/>
    </xf>
    <xf numFmtId="0" fontId="0" fillId="2" borderId="0" xfId="0" applyFill="1" applyAlignment="1">
      <alignment vertical="center"/>
    </xf>
    <xf numFmtId="0" fontId="0" fillId="2" borderId="0" xfId="0" applyFill="1" applyAlignment="1">
      <alignment horizontal="center" vertical="center"/>
    </xf>
    <xf numFmtId="0" fontId="7" fillId="2" borderId="0" xfId="0" applyFont="1" applyFill="1" applyAlignment="1">
      <alignment vertical="center"/>
    </xf>
    <xf numFmtId="0" fontId="1" fillId="2" borderId="0" xfId="0" applyFont="1" applyFill="1" applyAlignment="1">
      <alignment horizontal="center" vertical="center"/>
    </xf>
    <xf numFmtId="0" fontId="11" fillId="2" borderId="0" xfId="0" applyFont="1" applyFill="1" applyAlignment="1">
      <alignment/>
    </xf>
    <xf numFmtId="0" fontId="24" fillId="0" borderId="22" xfId="0" applyNumberFormat="1" applyFont="1" applyBorder="1" applyAlignment="1">
      <alignment/>
    </xf>
    <xf numFmtId="208" fontId="23" fillId="2" borderId="20" xfId="0" applyNumberFormat="1" applyFont="1" applyFill="1" applyBorder="1" applyAlignment="1" applyProtection="1">
      <alignment horizontal="center" vertical="center"/>
      <protection locked="0"/>
    </xf>
    <xf numFmtId="0" fontId="13" fillId="0" borderId="0" xfId="0" applyFont="1" applyFill="1" applyBorder="1" applyAlignment="1">
      <alignment/>
    </xf>
    <xf numFmtId="0" fontId="0" fillId="0" borderId="0" xfId="0" applyFill="1" applyBorder="1" applyAlignment="1">
      <alignment horizontal="center"/>
    </xf>
    <xf numFmtId="0" fontId="16" fillId="0" borderId="1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0" fillId="0" borderId="43" xfId="0" applyBorder="1" applyAlignment="1">
      <alignment/>
    </xf>
    <xf numFmtId="0" fontId="16" fillId="0" borderId="44" xfId="0" applyFont="1" applyFill="1" applyBorder="1" applyAlignment="1">
      <alignment horizontal="center" vertical="center"/>
    </xf>
    <xf numFmtId="0" fontId="16" fillId="0" borderId="27" xfId="0" applyFont="1" applyFill="1" applyBorder="1" applyAlignment="1">
      <alignment horizontal="center" vertical="center"/>
    </xf>
    <xf numFmtId="0" fontId="0" fillId="0" borderId="45" xfId="0" applyBorder="1" applyAlignment="1">
      <alignment horizontal="center"/>
    </xf>
    <xf numFmtId="0" fontId="24" fillId="0" borderId="46" xfId="0" applyNumberFormat="1" applyFont="1" applyBorder="1" applyAlignment="1">
      <alignment/>
    </xf>
    <xf numFmtId="208" fontId="24" fillId="0" borderId="47" xfId="0" applyNumberFormat="1" applyFont="1" applyBorder="1" applyAlignment="1">
      <alignment horizontal="center"/>
    </xf>
    <xf numFmtId="0" fontId="0" fillId="0" borderId="48" xfId="0" applyBorder="1" applyAlignment="1">
      <alignment horizontal="center"/>
    </xf>
    <xf numFmtId="208" fontId="24" fillId="0" borderId="49" xfId="0" applyNumberFormat="1" applyFont="1" applyBorder="1" applyAlignment="1">
      <alignment horizontal="center"/>
    </xf>
    <xf numFmtId="0" fontId="0" fillId="0" borderId="50" xfId="0" applyBorder="1" applyAlignment="1">
      <alignment horizontal="center"/>
    </xf>
    <xf numFmtId="0" fontId="24" fillId="0" borderId="51" xfId="0" applyNumberFormat="1" applyFont="1" applyBorder="1" applyAlignment="1">
      <alignment/>
    </xf>
    <xf numFmtId="208" fontId="24" fillId="0" borderId="52" xfId="0" applyNumberFormat="1" applyFont="1" applyBorder="1" applyAlignment="1">
      <alignment horizontal="center"/>
    </xf>
    <xf numFmtId="0" fontId="16" fillId="0" borderId="53" xfId="0" applyFont="1" applyFill="1" applyBorder="1" applyAlignment="1">
      <alignment horizontal="center" vertical="center"/>
    </xf>
    <xf numFmtId="0" fontId="16" fillId="0" borderId="54" xfId="0" applyFont="1" applyFill="1" applyBorder="1" applyAlignment="1">
      <alignment horizontal="center" vertical="center"/>
    </xf>
    <xf numFmtId="0" fontId="24" fillId="0" borderId="40" xfId="0" applyNumberFormat="1" applyFont="1" applyBorder="1" applyAlignment="1">
      <alignment/>
    </xf>
    <xf numFmtId="0" fontId="24" fillId="0" borderId="37" xfId="0" applyNumberFormat="1" applyFont="1" applyBorder="1" applyAlignment="1">
      <alignment/>
    </xf>
    <xf numFmtId="0" fontId="24" fillId="0" borderId="38" xfId="0" applyNumberFormat="1" applyFont="1" applyBorder="1" applyAlignment="1">
      <alignment/>
    </xf>
    <xf numFmtId="0" fontId="9" fillId="6" borderId="40" xfId="0" applyFont="1" applyFill="1" applyBorder="1" applyAlignment="1">
      <alignment horizontal="center" vertical="center"/>
    </xf>
    <xf numFmtId="0" fontId="9" fillId="6" borderId="47" xfId="0" applyFont="1" applyFill="1" applyBorder="1" applyAlignment="1">
      <alignment horizontal="center" vertical="center"/>
    </xf>
    <xf numFmtId="0" fontId="9" fillId="6" borderId="55" xfId="0" applyFont="1" applyFill="1" applyBorder="1" applyAlignment="1">
      <alignment horizontal="center" vertical="center"/>
    </xf>
    <xf numFmtId="0" fontId="9" fillId="6" borderId="41" xfId="0" applyFont="1" applyFill="1" applyBorder="1" applyAlignment="1">
      <alignment horizontal="center" vertical="center"/>
    </xf>
    <xf numFmtId="0" fontId="9" fillId="6" borderId="42" xfId="0" applyFont="1" applyFill="1" applyBorder="1" applyAlignment="1">
      <alignment horizontal="center" vertical="center"/>
    </xf>
    <xf numFmtId="1" fontId="16" fillId="16" borderId="43" xfId="0" applyNumberFormat="1" applyFont="1" applyFill="1" applyBorder="1" applyAlignment="1">
      <alignment horizontal="center"/>
    </xf>
    <xf numFmtId="1" fontId="16" fillId="16" borderId="56" xfId="0" applyNumberFormat="1" applyFont="1" applyFill="1" applyBorder="1" applyAlignment="1">
      <alignment horizontal="center"/>
    </xf>
    <xf numFmtId="1" fontId="16" fillId="16" borderId="57" xfId="0" applyNumberFormat="1" applyFont="1" applyFill="1" applyBorder="1" applyAlignment="1">
      <alignment horizontal="center"/>
    </xf>
    <xf numFmtId="1" fontId="24" fillId="5" borderId="47" xfId="0" applyNumberFormat="1" applyFont="1" applyFill="1" applyBorder="1" applyAlignment="1">
      <alignment horizontal="center"/>
    </xf>
    <xf numFmtId="1" fontId="24" fillId="4" borderId="47" xfId="0" applyNumberFormat="1" applyFont="1" applyFill="1" applyBorder="1" applyAlignment="1">
      <alignment horizontal="center"/>
    </xf>
    <xf numFmtId="1" fontId="24" fillId="5" borderId="49" xfId="0" applyNumberFormat="1" applyFont="1" applyFill="1" applyBorder="1" applyAlignment="1">
      <alignment horizontal="center"/>
    </xf>
    <xf numFmtId="1" fontId="24" fillId="4" borderId="49" xfId="0" applyNumberFormat="1" applyFont="1" applyFill="1" applyBorder="1" applyAlignment="1">
      <alignment horizontal="center"/>
    </xf>
    <xf numFmtId="1" fontId="24" fillId="5" borderId="52" xfId="0" applyNumberFormat="1" applyFont="1" applyFill="1" applyBorder="1" applyAlignment="1">
      <alignment horizontal="center"/>
    </xf>
    <xf numFmtId="1" fontId="24" fillId="4" borderId="52" xfId="0" applyNumberFormat="1" applyFont="1" applyFill="1" applyBorder="1" applyAlignment="1">
      <alignment horizontal="center"/>
    </xf>
    <xf numFmtId="1" fontId="24" fillId="0" borderId="47" xfId="0" applyNumberFormat="1" applyFont="1" applyBorder="1" applyAlignment="1">
      <alignment horizontal="center"/>
    </xf>
    <xf numFmtId="1" fontId="24" fillId="0" borderId="49" xfId="0" applyNumberFormat="1" applyFont="1" applyBorder="1" applyAlignment="1">
      <alignment horizontal="center"/>
    </xf>
    <xf numFmtId="1" fontId="24" fillId="0" borderId="52" xfId="0" applyNumberFormat="1" applyFont="1" applyBorder="1" applyAlignment="1">
      <alignment horizontal="center"/>
    </xf>
    <xf numFmtId="1" fontId="0" fillId="0" borderId="0" xfId="0" applyNumberFormat="1" applyAlignment="1">
      <alignment/>
    </xf>
    <xf numFmtId="0" fontId="9" fillId="6" borderId="45" xfId="0" applyFont="1" applyFill="1" applyBorder="1" applyAlignment="1">
      <alignment horizontal="center" vertical="center"/>
    </xf>
    <xf numFmtId="0" fontId="16" fillId="0" borderId="58" xfId="0" applyFont="1" applyFill="1" applyBorder="1" applyAlignment="1">
      <alignment horizontal="center" vertical="center"/>
    </xf>
    <xf numFmtId="1" fontId="24" fillId="16" borderId="45" xfId="0" applyNumberFormat="1" applyFont="1" applyFill="1" applyBorder="1" applyAlignment="1">
      <alignment horizontal="center"/>
    </xf>
    <xf numFmtId="1" fontId="24" fillId="16" borderId="48" xfId="0" applyNumberFormat="1" applyFont="1" applyFill="1" applyBorder="1" applyAlignment="1">
      <alignment horizontal="center"/>
    </xf>
    <xf numFmtId="1" fontId="24" fillId="16" borderId="50" xfId="0" applyNumberFormat="1" applyFont="1" applyFill="1" applyBorder="1" applyAlignment="1">
      <alignment horizontal="center"/>
    </xf>
    <xf numFmtId="0" fontId="9" fillId="0" borderId="45" xfId="0" applyFont="1" applyBorder="1" applyAlignment="1">
      <alignment horizontal="center"/>
    </xf>
    <xf numFmtId="0" fontId="9" fillId="0" borderId="48" xfId="0" applyFont="1" applyBorder="1" applyAlignment="1">
      <alignment horizontal="center"/>
    </xf>
    <xf numFmtId="0" fontId="9" fillId="0" borderId="50" xfId="0" applyFont="1" applyBorder="1" applyAlignment="1">
      <alignment horizontal="center"/>
    </xf>
    <xf numFmtId="0" fontId="9" fillId="6" borderId="59" xfId="0" applyFont="1" applyFill="1" applyBorder="1" applyAlignment="1">
      <alignment horizontal="center" vertical="center"/>
    </xf>
    <xf numFmtId="0" fontId="9" fillId="6" borderId="60" xfId="0" applyFont="1" applyFill="1" applyBorder="1" applyAlignment="1">
      <alignment horizontal="center"/>
    </xf>
    <xf numFmtId="0" fontId="0" fillId="2" borderId="61" xfId="0" applyFill="1" applyBorder="1" applyAlignment="1">
      <alignment/>
    </xf>
    <xf numFmtId="0" fontId="9" fillId="2" borderId="60" xfId="0" applyFont="1" applyFill="1" applyBorder="1" applyAlignment="1">
      <alignment horizontal="center" vertical="center"/>
    </xf>
    <xf numFmtId="0" fontId="9" fillId="2" borderId="56" xfId="0" applyFont="1" applyFill="1" applyBorder="1" applyAlignment="1">
      <alignment horizontal="center"/>
    </xf>
    <xf numFmtId="0" fontId="9" fillId="2" borderId="57" xfId="0" applyFont="1" applyFill="1" applyBorder="1" applyAlignment="1">
      <alignment horizontal="center"/>
    </xf>
    <xf numFmtId="1" fontId="24" fillId="4" borderId="47" xfId="0" applyNumberFormat="1" applyFont="1" applyFill="1" applyBorder="1" applyAlignment="1" applyProtection="1">
      <alignment horizontal="center"/>
      <protection locked="0"/>
    </xf>
    <xf numFmtId="1" fontId="24" fillId="4" borderId="49" xfId="0" applyNumberFormat="1" applyFont="1" applyFill="1" applyBorder="1" applyAlignment="1" applyProtection="1">
      <alignment horizontal="center"/>
      <protection locked="0"/>
    </xf>
    <xf numFmtId="1" fontId="24" fillId="4" borderId="52" xfId="0" applyNumberFormat="1" applyFont="1" applyFill="1" applyBorder="1" applyAlignment="1" applyProtection="1">
      <alignment horizontal="center"/>
      <protection locked="0"/>
    </xf>
    <xf numFmtId="0" fontId="0" fillId="0" borderId="62" xfId="0" applyBorder="1" applyAlignment="1">
      <alignment horizontal="center"/>
    </xf>
    <xf numFmtId="0" fontId="0" fillId="6" borderId="0" xfId="0" applyFill="1" applyAlignment="1">
      <alignment horizontal="center"/>
    </xf>
    <xf numFmtId="0" fontId="0" fillId="6" borderId="63" xfId="0" applyFill="1" applyBorder="1" applyAlignment="1">
      <alignment horizontal="center"/>
    </xf>
    <xf numFmtId="0" fontId="0" fillId="6" borderId="62" xfId="0" applyFill="1" applyBorder="1" applyAlignment="1">
      <alignment horizontal="center"/>
    </xf>
    <xf numFmtId="0" fontId="0" fillId="6" borderId="64" xfId="0" applyFill="1" applyBorder="1" applyAlignment="1">
      <alignment horizontal="center"/>
    </xf>
    <xf numFmtId="0" fontId="0" fillId="6" borderId="65" xfId="0" applyFill="1" applyBorder="1" applyAlignment="1">
      <alignment horizontal="center"/>
    </xf>
    <xf numFmtId="0" fontId="0" fillId="6" borderId="66" xfId="0" applyFill="1" applyBorder="1" applyAlignment="1">
      <alignment horizontal="center"/>
    </xf>
    <xf numFmtId="0" fontId="0" fillId="6" borderId="67" xfId="0" applyFill="1" applyBorder="1" applyAlignment="1">
      <alignment horizontal="center"/>
    </xf>
    <xf numFmtId="0" fontId="0" fillId="6" borderId="68" xfId="0" applyFill="1" applyBorder="1" applyAlignment="1">
      <alignment horizontal="center"/>
    </xf>
    <xf numFmtId="0" fontId="37" fillId="0" borderId="0" xfId="0" applyFont="1" applyAlignment="1">
      <alignment/>
    </xf>
    <xf numFmtId="1" fontId="24" fillId="4" borderId="0" xfId="0" applyNumberFormat="1" applyFont="1" applyFill="1" applyAlignment="1" applyProtection="1">
      <alignment horizontal="center"/>
      <protection locked="0"/>
    </xf>
    <xf numFmtId="0" fontId="0" fillId="4" borderId="49" xfId="0" applyFill="1" applyBorder="1" applyAlignment="1" applyProtection="1">
      <alignment horizontal="center"/>
      <protection locked="0"/>
    </xf>
    <xf numFmtId="0" fontId="22" fillId="2" borderId="69" xfId="0" applyFont="1" applyFill="1" applyBorder="1" applyAlignment="1">
      <alignment horizontal="center" vertical="center"/>
    </xf>
    <xf numFmtId="0" fontId="12" fillId="19" borderId="10" xfId="0" applyFont="1" applyFill="1" applyBorder="1" applyAlignment="1">
      <alignment horizontal="center" vertical="center"/>
    </xf>
    <xf numFmtId="0" fontId="42" fillId="0" borderId="70" xfId="0" applyFont="1" applyBorder="1" applyAlignment="1">
      <alignment horizontal="center" vertical="center"/>
    </xf>
    <xf numFmtId="0" fontId="42" fillId="0" borderId="69" xfId="0" applyFont="1" applyBorder="1" applyAlignment="1">
      <alignment horizontal="center" vertical="center"/>
    </xf>
    <xf numFmtId="0" fontId="22" fillId="2" borderId="35" xfId="0" applyFont="1" applyFill="1" applyBorder="1" applyAlignment="1">
      <alignment horizontal="center" vertical="center"/>
    </xf>
    <xf numFmtId="0" fontId="22" fillId="2" borderId="70" xfId="0" applyFont="1" applyFill="1" applyBorder="1" applyAlignment="1">
      <alignment horizontal="center" vertical="center"/>
    </xf>
    <xf numFmtId="0" fontId="0" fillId="0" borderId="0" xfId="0" applyAlignment="1">
      <alignment/>
    </xf>
    <xf numFmtId="0" fontId="10" fillId="0" borderId="3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71" xfId="0" applyFont="1" applyFill="1" applyBorder="1" applyAlignment="1">
      <alignment horizontal="center" vertical="center"/>
    </xf>
    <xf numFmtId="0" fontId="22" fillId="0" borderId="22" xfId="0" applyFont="1" applyBorder="1" applyAlignment="1">
      <alignment horizontal="center" vertical="center"/>
    </xf>
    <xf numFmtId="0" fontId="10" fillId="0" borderId="31" xfId="0" applyFont="1" applyFill="1" applyBorder="1" applyAlignment="1">
      <alignment horizontal="right" vertical="center"/>
    </xf>
    <xf numFmtId="0" fontId="10" fillId="0" borderId="23" xfId="0" applyFont="1" applyFill="1" applyBorder="1" applyAlignment="1">
      <alignment horizontal="right" vertical="center"/>
    </xf>
    <xf numFmtId="0" fontId="10" fillId="0" borderId="71" xfId="0" applyFont="1" applyFill="1" applyBorder="1" applyAlignment="1">
      <alignment horizontal="right" vertical="center"/>
    </xf>
    <xf numFmtId="0" fontId="41" fillId="6" borderId="72" xfId="0" applyFont="1" applyFill="1" applyBorder="1" applyAlignment="1">
      <alignment horizontal="center" vertical="center"/>
    </xf>
    <xf numFmtId="0" fontId="42" fillId="6" borderId="73" xfId="0" applyFont="1" applyFill="1" applyBorder="1" applyAlignment="1">
      <alignment/>
    </xf>
    <xf numFmtId="0" fontId="42" fillId="6" borderId="74" xfId="0" applyFont="1" applyFill="1" applyBorder="1" applyAlignment="1">
      <alignment/>
    </xf>
    <xf numFmtId="0" fontId="44" fillId="6" borderId="73" xfId="0" applyFont="1" applyFill="1" applyBorder="1" applyAlignment="1">
      <alignment horizontal="center" vertical="center"/>
    </xf>
    <xf numFmtId="0" fontId="44" fillId="6" borderId="74" xfId="0" applyFont="1" applyFill="1" applyBorder="1" applyAlignment="1">
      <alignment horizontal="center" vertical="center"/>
    </xf>
    <xf numFmtId="0" fontId="12" fillId="19" borderId="12" xfId="0" applyFont="1" applyFill="1" applyBorder="1" applyAlignment="1">
      <alignment horizontal="center" vertical="center"/>
    </xf>
    <xf numFmtId="0" fontId="15" fillId="19" borderId="12" xfId="0" applyFont="1" applyFill="1" applyBorder="1" applyAlignment="1">
      <alignment horizontal="center" vertical="center"/>
    </xf>
    <xf numFmtId="0" fontId="0" fillId="0" borderId="23" xfId="0" applyFont="1" applyFill="1" applyBorder="1" applyAlignment="1">
      <alignment horizontal="right"/>
    </xf>
    <xf numFmtId="0" fontId="0" fillId="0" borderId="71" xfId="0" applyFont="1" applyFill="1" applyBorder="1" applyAlignment="1">
      <alignment horizontal="right"/>
    </xf>
    <xf numFmtId="0" fontId="33" fillId="2" borderId="0" xfId="0" applyFont="1" applyFill="1" applyBorder="1" applyAlignment="1">
      <alignment horizontal="center"/>
    </xf>
    <xf numFmtId="0" fontId="1" fillId="2" borderId="0" xfId="0" applyFont="1" applyFill="1" applyBorder="1" applyAlignment="1">
      <alignment/>
    </xf>
    <xf numFmtId="0" fontId="16" fillId="0" borderId="0" xfId="0" applyFont="1" applyFill="1" applyBorder="1" applyAlignment="1">
      <alignment horizontal="center" vertical="top"/>
    </xf>
    <xf numFmtId="0" fontId="1" fillId="0" borderId="0" xfId="0" applyFont="1" applyFill="1" applyBorder="1" applyAlignment="1">
      <alignment horizontal="center"/>
    </xf>
    <xf numFmtId="0" fontId="45" fillId="0" borderId="0" xfId="0" applyFont="1" applyFill="1" applyBorder="1" applyAlignment="1">
      <alignment vertical="center"/>
    </xf>
    <xf numFmtId="0" fontId="1" fillId="0" borderId="0" xfId="0" applyFont="1" applyFill="1" applyBorder="1" applyAlignment="1">
      <alignment vertical="center"/>
    </xf>
    <xf numFmtId="0" fontId="16" fillId="2" borderId="0" xfId="0" applyFont="1" applyFill="1" applyBorder="1" applyAlignment="1">
      <alignment vertical="center"/>
    </xf>
    <xf numFmtId="0" fontId="1" fillId="2" borderId="0" xfId="0" applyFont="1" applyFill="1" applyBorder="1" applyAlignment="1">
      <alignment vertical="center"/>
    </xf>
    <xf numFmtId="0" fontId="24" fillId="2" borderId="21" xfId="0" applyNumberFormat="1" applyFont="1" applyFill="1" applyBorder="1" applyAlignment="1" applyProtection="1">
      <alignment vertical="center"/>
      <protection locked="0"/>
    </xf>
    <xf numFmtId="0" fontId="9" fillId="2" borderId="0" xfId="0" applyFont="1" applyFill="1" applyBorder="1" applyAlignment="1">
      <alignment horizontal="left" vertical="center"/>
    </xf>
    <xf numFmtId="0" fontId="9" fillId="2" borderId="0" xfId="0" applyFont="1" applyFill="1" applyBorder="1" applyAlignment="1">
      <alignment/>
    </xf>
    <xf numFmtId="0" fontId="24" fillId="2" borderId="21" xfId="0" applyNumberFormat="1" applyFont="1" applyFill="1" applyBorder="1" applyAlignment="1" applyProtection="1">
      <alignment horizontal="left" vertical="center"/>
      <protection locked="0"/>
    </xf>
    <xf numFmtId="0" fontId="0" fillId="2" borderId="21" xfId="0" applyNumberFormat="1" applyFill="1" applyBorder="1" applyAlignment="1" applyProtection="1">
      <alignment horizontal="left" vertical="center"/>
      <protection locked="0"/>
    </xf>
    <xf numFmtId="0" fontId="24" fillId="2" borderId="23" xfId="0" applyNumberFormat="1" applyFont="1" applyFill="1" applyBorder="1" applyAlignment="1" applyProtection="1">
      <alignment horizontal="left" vertical="center"/>
      <protection locked="0"/>
    </xf>
    <xf numFmtId="0" fontId="0" fillId="2" borderId="23" xfId="0" applyNumberFormat="1" applyFill="1" applyBorder="1" applyAlignment="1" applyProtection="1">
      <alignment horizontal="left" vertical="center"/>
      <protection locked="0"/>
    </xf>
    <xf numFmtId="0" fontId="16" fillId="2" borderId="0" xfId="0" applyFont="1" applyFill="1" applyBorder="1" applyAlignment="1">
      <alignment vertical="top"/>
    </xf>
    <xf numFmtId="0" fontId="34" fillId="2" borderId="0" xfId="0" applyFont="1" applyFill="1" applyBorder="1" applyAlignment="1">
      <alignment horizontal="left" vertical="center"/>
    </xf>
    <xf numFmtId="0" fontId="24" fillId="2" borderId="23" xfId="0" applyNumberFormat="1" applyFont="1" applyFill="1" applyBorder="1" applyAlignment="1" applyProtection="1">
      <alignment vertical="center"/>
      <protection locked="0"/>
    </xf>
    <xf numFmtId="0" fontId="24" fillId="2" borderId="23" xfId="0" applyNumberFormat="1" applyFont="1" applyFill="1" applyBorder="1" applyAlignment="1" applyProtection="1">
      <alignment horizontal="left"/>
      <protection locked="0"/>
    </xf>
    <xf numFmtId="0" fontId="0" fillId="2" borderId="23" xfId="0" applyNumberFormat="1" applyFill="1" applyBorder="1" applyAlignment="1" applyProtection="1">
      <alignment/>
      <protection locked="0"/>
    </xf>
    <xf numFmtId="0" fontId="11" fillId="2" borderId="23" xfId="0" applyFont="1" applyFill="1" applyBorder="1" applyAlignment="1" applyProtection="1">
      <alignment vertical="center"/>
      <protection/>
    </xf>
    <xf numFmtId="0" fontId="11" fillId="2" borderId="23" xfId="0" applyFont="1" applyFill="1" applyBorder="1" applyAlignment="1" applyProtection="1">
      <alignment/>
      <protection/>
    </xf>
    <xf numFmtId="0" fontId="10" fillId="2" borderId="0" xfId="0" applyFont="1" applyFill="1" applyAlignment="1">
      <alignment horizontal="center"/>
    </xf>
    <xf numFmtId="0" fontId="24" fillId="2" borderId="0" xfId="0" applyFont="1" applyFill="1" applyAlignment="1">
      <alignment/>
    </xf>
    <xf numFmtId="0" fontId="11" fillId="2" borderId="21" xfId="0" applyFont="1" applyFill="1" applyBorder="1" applyAlignment="1" applyProtection="1">
      <alignment vertical="center"/>
      <protection/>
    </xf>
    <xf numFmtId="0" fontId="0" fillId="2" borderId="0" xfId="0" applyFill="1" applyAlignment="1">
      <alignment/>
    </xf>
    <xf numFmtId="0" fontId="24" fillId="2" borderId="21" xfId="0" applyFont="1" applyFill="1" applyBorder="1" applyAlignment="1" applyProtection="1">
      <alignment vertical="center"/>
      <protection/>
    </xf>
    <xf numFmtId="0" fontId="36" fillId="0" borderId="21" xfId="0" applyFont="1" applyBorder="1" applyAlignment="1" applyProtection="1">
      <alignment vertical="center"/>
      <protection/>
    </xf>
    <xf numFmtId="0" fontId="24" fillId="2" borderId="23" xfId="0" applyFont="1" applyFill="1" applyBorder="1" applyAlignment="1" applyProtection="1">
      <alignment vertical="center"/>
      <protection/>
    </xf>
    <xf numFmtId="0" fontId="36" fillId="0" borderId="23" xfId="0" applyFont="1" applyBorder="1" applyAlignment="1" applyProtection="1">
      <alignment vertical="center"/>
      <protection/>
    </xf>
    <xf numFmtId="0" fontId="24" fillId="2" borderId="23" xfId="0" applyFont="1" applyFill="1" applyBorder="1" applyAlignment="1" applyProtection="1">
      <alignment/>
      <protection/>
    </xf>
    <xf numFmtId="0" fontId="36" fillId="0" borderId="23" xfId="0" applyFont="1" applyBorder="1" applyAlignment="1" applyProtection="1">
      <alignmen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6">
    <dxf>
      <font>
        <color indexed="18"/>
      </font>
    </dxf>
    <dxf>
      <font>
        <color indexed="9"/>
      </font>
    </dxf>
    <dxf>
      <font>
        <color indexed="18"/>
      </font>
    </dxf>
    <dxf>
      <font>
        <color indexed="9"/>
      </font>
    </dxf>
    <dxf>
      <font>
        <color indexed="18"/>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8.jpeg" /><Relationship Id="rId8"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17</xdr:row>
      <xdr:rowOff>38100</xdr:rowOff>
    </xdr:from>
    <xdr:to>
      <xdr:col>17</xdr:col>
      <xdr:colOff>76200</xdr:colOff>
      <xdr:row>17</xdr:row>
      <xdr:rowOff>447675</xdr:rowOff>
    </xdr:to>
    <xdr:pic>
      <xdr:nvPicPr>
        <xdr:cNvPr id="1" name="Picture 1" descr="fune"/>
        <xdr:cNvPicPr preferRelativeResize="1">
          <a:picLocks noChangeAspect="1"/>
        </xdr:cNvPicPr>
      </xdr:nvPicPr>
      <xdr:blipFill>
        <a:blip r:embed="rId1"/>
        <a:stretch>
          <a:fillRect/>
        </a:stretch>
      </xdr:blipFill>
      <xdr:spPr>
        <a:xfrm>
          <a:off x="5972175" y="2657475"/>
          <a:ext cx="409575" cy="409575"/>
        </a:xfrm>
        <a:prstGeom prst="rect">
          <a:avLst/>
        </a:prstGeom>
        <a:noFill/>
        <a:ln w="9525" cmpd="sng">
          <a:noFill/>
        </a:ln>
      </xdr:spPr>
    </xdr:pic>
    <xdr:clientData/>
  </xdr:twoCellAnchor>
  <xdr:twoCellAnchor>
    <xdr:from>
      <xdr:col>23</xdr:col>
      <xdr:colOff>47625</xdr:colOff>
      <xdr:row>17</xdr:row>
      <xdr:rowOff>38100</xdr:rowOff>
    </xdr:from>
    <xdr:to>
      <xdr:col>24</xdr:col>
      <xdr:colOff>104775</xdr:colOff>
      <xdr:row>17</xdr:row>
      <xdr:rowOff>447675</xdr:rowOff>
    </xdr:to>
    <xdr:pic>
      <xdr:nvPicPr>
        <xdr:cNvPr id="2" name="Picture 2" descr="cerchio"/>
        <xdr:cNvPicPr preferRelativeResize="1">
          <a:picLocks noChangeAspect="1"/>
        </xdr:cNvPicPr>
      </xdr:nvPicPr>
      <xdr:blipFill>
        <a:blip r:embed="rId2"/>
        <a:stretch>
          <a:fillRect/>
        </a:stretch>
      </xdr:blipFill>
      <xdr:spPr>
        <a:xfrm>
          <a:off x="8372475" y="2657475"/>
          <a:ext cx="438150" cy="409575"/>
        </a:xfrm>
        <a:prstGeom prst="rect">
          <a:avLst/>
        </a:prstGeom>
        <a:noFill/>
        <a:ln w="9525" cmpd="sng">
          <a:noFill/>
        </a:ln>
      </xdr:spPr>
    </xdr:pic>
    <xdr:clientData/>
  </xdr:twoCellAnchor>
  <xdr:twoCellAnchor>
    <xdr:from>
      <xdr:col>30</xdr:col>
      <xdr:colOff>47625</xdr:colOff>
      <xdr:row>17</xdr:row>
      <xdr:rowOff>47625</xdr:rowOff>
    </xdr:from>
    <xdr:to>
      <xdr:col>31</xdr:col>
      <xdr:colOff>104775</xdr:colOff>
      <xdr:row>17</xdr:row>
      <xdr:rowOff>457200</xdr:rowOff>
    </xdr:to>
    <xdr:pic>
      <xdr:nvPicPr>
        <xdr:cNvPr id="3" name="Picture 3" descr="palla"/>
        <xdr:cNvPicPr preferRelativeResize="1">
          <a:picLocks noChangeAspect="1"/>
        </xdr:cNvPicPr>
      </xdr:nvPicPr>
      <xdr:blipFill>
        <a:blip r:embed="rId3"/>
        <a:stretch>
          <a:fillRect/>
        </a:stretch>
      </xdr:blipFill>
      <xdr:spPr>
        <a:xfrm>
          <a:off x="10772775" y="2667000"/>
          <a:ext cx="438150" cy="409575"/>
        </a:xfrm>
        <a:prstGeom prst="rect">
          <a:avLst/>
        </a:prstGeom>
        <a:noFill/>
        <a:ln w="9525" cmpd="sng">
          <a:noFill/>
        </a:ln>
      </xdr:spPr>
    </xdr:pic>
    <xdr:clientData/>
  </xdr:twoCellAnchor>
  <xdr:twoCellAnchor>
    <xdr:from>
      <xdr:col>37</xdr:col>
      <xdr:colOff>38100</xdr:colOff>
      <xdr:row>17</xdr:row>
      <xdr:rowOff>47625</xdr:rowOff>
    </xdr:from>
    <xdr:to>
      <xdr:col>38</xdr:col>
      <xdr:colOff>85725</xdr:colOff>
      <xdr:row>17</xdr:row>
      <xdr:rowOff>457200</xdr:rowOff>
    </xdr:to>
    <xdr:pic>
      <xdr:nvPicPr>
        <xdr:cNvPr id="4" name="Picture 4" descr="clavette"/>
        <xdr:cNvPicPr preferRelativeResize="1">
          <a:picLocks noChangeAspect="1"/>
        </xdr:cNvPicPr>
      </xdr:nvPicPr>
      <xdr:blipFill>
        <a:blip r:embed="rId4"/>
        <a:stretch>
          <a:fillRect/>
        </a:stretch>
      </xdr:blipFill>
      <xdr:spPr>
        <a:xfrm>
          <a:off x="13163550" y="2667000"/>
          <a:ext cx="428625" cy="409575"/>
        </a:xfrm>
        <a:prstGeom prst="rect">
          <a:avLst/>
        </a:prstGeom>
        <a:noFill/>
        <a:ln w="9525" cmpd="sng">
          <a:noFill/>
        </a:ln>
      </xdr:spPr>
    </xdr:pic>
    <xdr:clientData/>
  </xdr:twoCellAnchor>
  <xdr:twoCellAnchor>
    <xdr:from>
      <xdr:col>44</xdr:col>
      <xdr:colOff>38100</xdr:colOff>
      <xdr:row>17</xdr:row>
      <xdr:rowOff>38100</xdr:rowOff>
    </xdr:from>
    <xdr:to>
      <xdr:col>45</xdr:col>
      <xdr:colOff>47625</xdr:colOff>
      <xdr:row>17</xdr:row>
      <xdr:rowOff>447675</xdr:rowOff>
    </xdr:to>
    <xdr:pic>
      <xdr:nvPicPr>
        <xdr:cNvPr id="5" name="Picture 5" descr="nastro"/>
        <xdr:cNvPicPr preferRelativeResize="1">
          <a:picLocks noChangeAspect="1"/>
        </xdr:cNvPicPr>
      </xdr:nvPicPr>
      <xdr:blipFill>
        <a:blip r:embed="rId5"/>
        <a:stretch>
          <a:fillRect/>
        </a:stretch>
      </xdr:blipFill>
      <xdr:spPr>
        <a:xfrm>
          <a:off x="15544800" y="2657475"/>
          <a:ext cx="390525" cy="409575"/>
        </a:xfrm>
        <a:prstGeom prst="rect">
          <a:avLst/>
        </a:prstGeom>
        <a:noFill/>
        <a:ln w="9525" cmpd="sng">
          <a:noFill/>
        </a:ln>
      </xdr:spPr>
    </xdr:pic>
    <xdr:clientData/>
  </xdr:twoCellAnchor>
  <xdr:twoCellAnchor>
    <xdr:from>
      <xdr:col>2</xdr:col>
      <xdr:colOff>9525</xdr:colOff>
      <xdr:row>0</xdr:row>
      <xdr:rowOff>47625</xdr:rowOff>
    </xdr:from>
    <xdr:to>
      <xdr:col>4</xdr:col>
      <xdr:colOff>352425</xdr:colOff>
      <xdr:row>3</xdr:row>
      <xdr:rowOff>9525</xdr:rowOff>
    </xdr:to>
    <xdr:pic>
      <xdr:nvPicPr>
        <xdr:cNvPr id="6" name="Picture 6"/>
        <xdr:cNvPicPr preferRelativeResize="1">
          <a:picLocks noChangeAspect="1"/>
        </xdr:cNvPicPr>
      </xdr:nvPicPr>
      <xdr:blipFill>
        <a:blip r:embed="rId6"/>
        <a:stretch>
          <a:fillRect/>
        </a:stretch>
      </xdr:blipFill>
      <xdr:spPr>
        <a:xfrm>
          <a:off x="28575" y="47625"/>
          <a:ext cx="685800" cy="571500"/>
        </a:xfrm>
        <a:prstGeom prst="rect">
          <a:avLst/>
        </a:prstGeom>
        <a:blipFill>
          <a:blip r:embed=""/>
          <a:srcRect/>
          <a:stretch>
            <a:fillRect/>
          </a:stretch>
        </a:blipFill>
        <a:ln w="9525" cmpd="sng">
          <a:noFill/>
        </a:ln>
      </xdr:spPr>
    </xdr:pic>
    <xdr:clientData/>
  </xdr:twoCellAnchor>
  <xdr:twoCellAnchor editAs="oneCell">
    <xdr:from>
      <xdr:col>10</xdr:col>
      <xdr:colOff>9525</xdr:colOff>
      <xdr:row>17</xdr:row>
      <xdr:rowOff>38100</xdr:rowOff>
    </xdr:from>
    <xdr:to>
      <xdr:col>11</xdr:col>
      <xdr:colOff>47625</xdr:colOff>
      <xdr:row>17</xdr:row>
      <xdr:rowOff>457200</xdr:rowOff>
    </xdr:to>
    <xdr:pic>
      <xdr:nvPicPr>
        <xdr:cNvPr id="7" name="Picture 7" descr="C"/>
        <xdr:cNvPicPr preferRelativeResize="1">
          <a:picLocks noChangeAspect="1"/>
        </xdr:cNvPicPr>
      </xdr:nvPicPr>
      <xdr:blipFill>
        <a:blip r:embed="rId7"/>
        <a:stretch>
          <a:fillRect/>
        </a:stretch>
      </xdr:blipFill>
      <xdr:spPr>
        <a:xfrm>
          <a:off x="3914775" y="2657475"/>
          <a:ext cx="419100" cy="419100"/>
        </a:xfrm>
        <a:prstGeom prst="rect">
          <a:avLst/>
        </a:prstGeom>
        <a:noFill/>
        <a:ln w="9525" cmpd="sng">
          <a:noFill/>
        </a:ln>
      </xdr:spPr>
    </xdr:pic>
    <xdr:clientData/>
  </xdr:twoCellAnchor>
  <xdr:twoCellAnchor>
    <xdr:from>
      <xdr:col>18</xdr:col>
      <xdr:colOff>123825</xdr:colOff>
      <xdr:row>11</xdr:row>
      <xdr:rowOff>47625</xdr:rowOff>
    </xdr:from>
    <xdr:to>
      <xdr:col>28</xdr:col>
      <xdr:colOff>19050</xdr:colOff>
      <xdr:row>12</xdr:row>
      <xdr:rowOff>142875</xdr:rowOff>
    </xdr:to>
    <xdr:sp macro="[0]!StampClassDetPuntiSpecA2">
      <xdr:nvSpPr>
        <xdr:cNvPr id="8" name="Text Box 8"/>
        <xdr:cNvSpPr txBox="1">
          <a:spLocks noChangeArrowheads="1"/>
        </xdr:cNvSpPr>
      </xdr:nvSpPr>
      <xdr:spPr>
        <a:xfrm>
          <a:off x="6810375" y="1952625"/>
          <a:ext cx="3400425" cy="257175"/>
        </a:xfrm>
        <a:prstGeom prst="rect">
          <a:avLst/>
        </a:prstGeom>
        <a:solidFill>
          <a:srgbClr val="C0C0C0"/>
        </a:solidFill>
        <a:ln w="3175" cmpd="sng">
          <a:solidFill>
            <a:srgbClr val="00ABEA"/>
          </a:solidFill>
          <a:headEnd type="none"/>
          <a:tailEnd type="none"/>
        </a:ln>
      </xdr:spPr>
      <xdr:txBody>
        <a:bodyPr vertOverflow="clip" wrap="square" lIns="27432" tIns="22860" rIns="27432" bIns="22860" anchor="ctr"/>
        <a:p>
          <a:pPr algn="ctr">
            <a:defRPr/>
          </a:pPr>
          <a:r>
            <a:rPr lang="en-US" cap="none" sz="1200" b="1" i="0" u="none" baseline="0">
              <a:solidFill>
                <a:srgbClr val="333399"/>
              </a:solidFill>
            </a:rPr>
            <a:t>Stampa classifiche Dettaglio e Punti Speciali </a:t>
          </a:r>
        </a:p>
      </xdr:txBody>
    </xdr:sp>
    <xdr:clientData fPrintsWithSheet="0"/>
  </xdr:twoCellAnchor>
  <xdr:twoCellAnchor>
    <xdr:from>
      <xdr:col>18</xdr:col>
      <xdr:colOff>123825</xdr:colOff>
      <xdr:row>8</xdr:row>
      <xdr:rowOff>38100</xdr:rowOff>
    </xdr:from>
    <xdr:to>
      <xdr:col>28</xdr:col>
      <xdr:colOff>57150</xdr:colOff>
      <xdr:row>10</xdr:row>
      <xdr:rowOff>104775</xdr:rowOff>
    </xdr:to>
    <xdr:sp macro="[0]!OrdClassDettPuntSpecA2">
      <xdr:nvSpPr>
        <xdr:cNvPr id="9" name="Text Box 9"/>
        <xdr:cNvSpPr txBox="1">
          <a:spLocks noChangeArrowheads="1"/>
        </xdr:cNvSpPr>
      </xdr:nvSpPr>
      <xdr:spPr>
        <a:xfrm>
          <a:off x="6810375" y="1457325"/>
          <a:ext cx="3438525" cy="390525"/>
        </a:xfrm>
        <a:prstGeom prst="rect">
          <a:avLst/>
        </a:prstGeom>
        <a:solidFill>
          <a:srgbClr val="C0C0C0"/>
        </a:solidFill>
        <a:ln w="3175" cmpd="sng">
          <a:solidFill>
            <a:srgbClr val="00ABEA"/>
          </a:solidFill>
          <a:headEnd type="none"/>
          <a:tailEnd type="none"/>
        </a:ln>
      </xdr:spPr>
      <xdr:txBody>
        <a:bodyPr vertOverflow="clip" wrap="square" lIns="27432" tIns="22860" rIns="27432" bIns="0"/>
        <a:p>
          <a:pPr algn="ctr">
            <a:defRPr/>
          </a:pPr>
          <a:r>
            <a:rPr lang="en-US" cap="none" sz="1200" b="1" i="0" u="none" baseline="0">
              <a:solidFill>
                <a:srgbClr val="333399"/>
              </a:solidFill>
              <a:latin typeface="Times New Roman"/>
              <a:ea typeface="Times New Roman"/>
              <a:cs typeface="Times New Roman"/>
            </a:rPr>
            <a:t>Ordina classifiche Dettaglio A2 e Punti speciali  A2</a:t>
          </a:r>
          <a:r>
            <a:rPr lang="en-US" cap="none" sz="1000" b="1" i="0" u="none" baseline="0">
              <a:solidFill>
                <a:srgbClr val="000000"/>
              </a:solidFill>
              <a:latin typeface="Times New Roman"/>
              <a:ea typeface="Times New Roman"/>
              <a:cs typeface="Times New Roman"/>
            </a:rPr>
            <a:t>
</a:t>
          </a:r>
          <a:r>
            <a:rPr lang="en-US" cap="none" sz="1200" b="1" i="0" u="none" baseline="0">
              <a:solidFill>
                <a:srgbClr val="DD0806"/>
              </a:solidFill>
              <a:latin typeface="Times New Roman"/>
              <a:ea typeface="Times New Roman"/>
              <a:cs typeface="Times New Roman"/>
            </a:rPr>
            <a:t>Attenzione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effettuare dopo aver inserito tutti i dati</a:t>
          </a:r>
        </a:p>
      </xdr:txBody>
    </xdr:sp>
    <xdr:clientData fPrintsWithSheet="0"/>
  </xdr:twoCellAnchor>
  <xdr:twoCellAnchor editAs="oneCell">
    <xdr:from>
      <xdr:col>39</xdr:col>
      <xdr:colOff>228600</xdr:colOff>
      <xdr:row>0</xdr:row>
      <xdr:rowOff>9525</xdr:rowOff>
    </xdr:from>
    <xdr:to>
      <xdr:col>41</xdr:col>
      <xdr:colOff>247650</xdr:colOff>
      <xdr:row>4</xdr:row>
      <xdr:rowOff>152400</xdr:rowOff>
    </xdr:to>
    <xdr:pic>
      <xdr:nvPicPr>
        <xdr:cNvPr id="10" name="Picture 10" descr="Logo Compresso  EG"/>
        <xdr:cNvPicPr preferRelativeResize="1">
          <a:picLocks noChangeAspect="1"/>
        </xdr:cNvPicPr>
      </xdr:nvPicPr>
      <xdr:blipFill>
        <a:blip r:embed="rId8"/>
        <a:stretch>
          <a:fillRect/>
        </a:stretch>
      </xdr:blipFill>
      <xdr:spPr>
        <a:xfrm>
          <a:off x="14116050" y="9525"/>
          <a:ext cx="7810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1247775</xdr:colOff>
      <xdr:row>6</xdr:row>
      <xdr:rowOff>0</xdr:rowOff>
    </xdr:to>
    <xdr:pic>
      <xdr:nvPicPr>
        <xdr:cNvPr id="1" name="Picture 1"/>
        <xdr:cNvPicPr preferRelativeResize="1">
          <a:picLocks noChangeAspect="1"/>
        </xdr:cNvPicPr>
      </xdr:nvPicPr>
      <xdr:blipFill>
        <a:blip r:embed="rId1"/>
        <a:stretch>
          <a:fillRect/>
        </a:stretch>
      </xdr:blipFill>
      <xdr:spPr>
        <a:xfrm>
          <a:off x="0" y="85725"/>
          <a:ext cx="1247775" cy="962025"/>
        </a:xfrm>
        <a:prstGeom prst="rect">
          <a:avLst/>
        </a:prstGeom>
        <a:blipFill>
          <a:blip r:embed=""/>
          <a:srcRect/>
          <a:stretch>
            <a:fillRect/>
          </a:stretch>
        </a:blipFill>
        <a:ln w="9525" cmpd="sng">
          <a:noFill/>
        </a:ln>
      </xdr:spPr>
    </xdr:pic>
    <xdr:clientData/>
  </xdr:twoCellAnchor>
  <xdr:twoCellAnchor editAs="oneCell">
    <xdr:from>
      <xdr:col>13</xdr:col>
      <xdr:colOff>542925</xdr:colOff>
      <xdr:row>0</xdr:row>
      <xdr:rowOff>0</xdr:rowOff>
    </xdr:from>
    <xdr:to>
      <xdr:col>14</xdr:col>
      <xdr:colOff>590550</xdr:colOff>
      <xdr:row>4</xdr:row>
      <xdr:rowOff>66675</xdr:rowOff>
    </xdr:to>
    <xdr:pic>
      <xdr:nvPicPr>
        <xdr:cNvPr id="2" name="Picture 2" descr="Logo Compresso  EG"/>
        <xdr:cNvPicPr preferRelativeResize="1">
          <a:picLocks noChangeAspect="1"/>
        </xdr:cNvPicPr>
      </xdr:nvPicPr>
      <xdr:blipFill>
        <a:blip r:embed="rId2"/>
        <a:stretch>
          <a:fillRect/>
        </a:stretch>
      </xdr:blipFill>
      <xdr:spPr>
        <a:xfrm>
          <a:off x="9705975" y="0"/>
          <a:ext cx="6953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847725</xdr:colOff>
      <xdr:row>5</xdr:row>
      <xdr:rowOff>133350</xdr:rowOff>
    </xdr:to>
    <xdr:pic>
      <xdr:nvPicPr>
        <xdr:cNvPr id="1" name="Picture 1"/>
        <xdr:cNvPicPr preferRelativeResize="1">
          <a:picLocks noChangeAspect="1"/>
        </xdr:cNvPicPr>
      </xdr:nvPicPr>
      <xdr:blipFill>
        <a:blip r:embed="rId1"/>
        <a:stretch>
          <a:fillRect/>
        </a:stretch>
      </xdr:blipFill>
      <xdr:spPr>
        <a:xfrm>
          <a:off x="38100" y="57150"/>
          <a:ext cx="1057275" cy="962025"/>
        </a:xfrm>
        <a:prstGeom prst="rect">
          <a:avLst/>
        </a:prstGeom>
        <a:blipFill>
          <a:blip r:embed=""/>
          <a:srcRect/>
          <a:stretch>
            <a:fillRect/>
          </a:stretch>
        </a:blipFill>
        <a:ln w="9525" cmpd="sng">
          <a:noFill/>
        </a:ln>
      </xdr:spPr>
    </xdr:pic>
    <xdr:clientData/>
  </xdr:twoCellAnchor>
  <xdr:twoCellAnchor>
    <xdr:from>
      <xdr:col>14</xdr:col>
      <xdr:colOff>19050</xdr:colOff>
      <xdr:row>15</xdr:row>
      <xdr:rowOff>0</xdr:rowOff>
    </xdr:from>
    <xdr:to>
      <xdr:col>19</xdr:col>
      <xdr:colOff>342900</xdr:colOff>
      <xdr:row>17</xdr:row>
      <xdr:rowOff>0</xdr:rowOff>
    </xdr:to>
    <xdr:sp macro="[0]!OrdStamFinaleA2">
      <xdr:nvSpPr>
        <xdr:cNvPr id="2" name="Text Box 2"/>
        <xdr:cNvSpPr txBox="1">
          <a:spLocks noChangeArrowheads="1"/>
        </xdr:cNvSpPr>
      </xdr:nvSpPr>
      <xdr:spPr>
        <a:xfrm>
          <a:off x="6877050" y="2733675"/>
          <a:ext cx="3276600" cy="381000"/>
        </a:xfrm>
        <a:prstGeom prst="rect">
          <a:avLst/>
        </a:prstGeom>
        <a:solidFill>
          <a:srgbClr val="99CC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DD0806"/>
              </a:solidFill>
              <a:latin typeface="Times New Roman"/>
              <a:ea typeface="Times New Roman"/>
              <a:cs typeface="Times New Roman"/>
            </a:rPr>
            <a:t>ATTENZIONE</a:t>
          </a:r>
          <a:r>
            <a:rPr lang="en-US" cap="none" sz="1000" b="1" i="0" u="none" baseline="0">
              <a:solidFill>
                <a:srgbClr val="000000"/>
              </a:solidFill>
              <a:latin typeface="Times New Roman"/>
              <a:ea typeface="Times New Roman"/>
              <a:cs typeface="Times New Roman"/>
            </a:rPr>
            <a:t> Prima inserire i Punti Speciali della 4^ Prova
</a:t>
          </a:r>
          <a:r>
            <a:rPr lang="en-US" cap="none" sz="1200" b="1" i="0" u="none" baseline="0">
              <a:solidFill>
                <a:srgbClr val="000000"/>
              </a:solidFill>
              <a:latin typeface="Times New Roman"/>
              <a:ea typeface="Times New Roman"/>
              <a:cs typeface="Times New Roman"/>
            </a:rPr>
            <a:t>Ordina e Stampa Classifica Finale dei Punti Speciali</a:t>
          </a:r>
        </a:p>
      </xdr:txBody>
    </xdr:sp>
    <xdr:clientData fPrintsWithSheet="0"/>
  </xdr:twoCellAnchor>
  <xdr:twoCellAnchor editAs="oneCell">
    <xdr:from>
      <xdr:col>12</xdr:col>
      <xdr:colOff>466725</xdr:colOff>
      <xdr:row>0</xdr:row>
      <xdr:rowOff>9525</xdr:rowOff>
    </xdr:from>
    <xdr:to>
      <xdr:col>13</xdr:col>
      <xdr:colOff>466725</xdr:colOff>
      <xdr:row>4</xdr:row>
      <xdr:rowOff>66675</xdr:rowOff>
    </xdr:to>
    <xdr:pic>
      <xdr:nvPicPr>
        <xdr:cNvPr id="3" name="Picture 3" descr="Logo Compresso  EG"/>
        <xdr:cNvPicPr preferRelativeResize="1">
          <a:picLocks noChangeAspect="1"/>
        </xdr:cNvPicPr>
      </xdr:nvPicPr>
      <xdr:blipFill>
        <a:blip r:embed="rId2"/>
        <a:stretch>
          <a:fillRect/>
        </a:stretch>
      </xdr:blipFill>
      <xdr:spPr>
        <a:xfrm>
          <a:off x="6086475" y="9525"/>
          <a:ext cx="6477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Foglio2">
    <tabColor indexed="13"/>
    <pageSetUpPr fitToPage="1"/>
  </sheetPr>
  <dimension ref="A1:BM116"/>
  <sheetViews>
    <sheetView tabSelected="1" zoomScale="90" zoomScaleNormal="90" zoomScalePageLayoutView="0" workbookViewId="0" topLeftCell="B1">
      <selection activeCell="E24" sqref="E24"/>
    </sheetView>
  </sheetViews>
  <sheetFormatPr defaultColWidth="8.8515625" defaultRowHeight="12.75"/>
  <cols>
    <col min="1" max="1" width="9.140625" style="48" hidden="1" customWidth="1"/>
    <col min="2" max="2" width="0.2890625" style="48" customWidth="1"/>
    <col min="3" max="3" width="4.8515625" style="0" customWidth="1"/>
    <col min="4" max="4" width="0.2890625" style="0" customWidth="1"/>
    <col min="5" max="5" width="31.140625" style="0" customWidth="1"/>
    <col min="6" max="6" width="0.2890625" style="0" customWidth="1"/>
    <col min="7" max="7" width="9.8515625" style="1" customWidth="1"/>
    <col min="8" max="8" width="0.2890625" style="0" customWidth="1"/>
    <col min="9" max="9" width="11.28125" style="1" customWidth="1"/>
    <col min="10" max="10" width="0.2890625" style="1" customWidth="1"/>
    <col min="11" max="13" width="5.7109375" style="0" customWidth="1"/>
    <col min="14" max="14" width="5.140625" style="0" customWidth="1"/>
    <col min="15" max="15" width="7.7109375" style="0" customWidth="1"/>
    <col min="16" max="16" width="0.2890625" style="0" customWidth="1"/>
    <col min="17" max="20" width="5.7109375" style="0" customWidth="1"/>
    <col min="21" max="21" width="5.140625" style="7" customWidth="1"/>
    <col min="22" max="22" width="7.7109375" style="0" customWidth="1"/>
    <col min="23" max="23" width="0.2890625" style="0" customWidth="1"/>
    <col min="24" max="27" width="5.7109375" style="0" customWidth="1"/>
    <col min="28" max="28" width="5.140625" style="0" customWidth="1"/>
    <col min="29" max="29" width="7.7109375" style="0" customWidth="1"/>
    <col min="30" max="30" width="0.2890625" style="0" customWidth="1"/>
    <col min="31" max="34" width="5.7109375" style="0" customWidth="1"/>
    <col min="35" max="35" width="5.140625" style="0" customWidth="1"/>
    <col min="36" max="36" width="7.7109375" style="0" customWidth="1"/>
    <col min="37" max="37" width="0.2890625" style="0" customWidth="1"/>
    <col min="38" max="41" width="5.7109375" style="0" customWidth="1"/>
    <col min="42" max="42" width="5.140625" style="0" customWidth="1"/>
    <col min="43" max="43" width="7.421875" style="0" customWidth="1"/>
    <col min="44" max="44" width="0.2890625" style="0" customWidth="1"/>
    <col min="45" max="48" width="5.7109375" style="0" customWidth="1"/>
    <col min="49" max="49" width="5.140625" style="0" customWidth="1"/>
    <col min="50" max="50" width="7.7109375" style="0" customWidth="1"/>
    <col min="51" max="51" width="0.2890625" style="55" customWidth="1"/>
  </cols>
  <sheetData>
    <row r="1" spans="1:52" ht="22.5" customHeight="1">
      <c r="A1" s="123"/>
      <c r="B1" s="148"/>
      <c r="C1" s="256" t="s">
        <v>61</v>
      </c>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89"/>
      <c r="AZ1" s="27"/>
    </row>
    <row r="2" spans="1:52" s="2" customFormat="1" ht="12.75" customHeight="1">
      <c r="A2" s="125"/>
      <c r="B2" s="125"/>
      <c r="C2" s="258" t="s">
        <v>62</v>
      </c>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99"/>
      <c r="AZ2" s="156"/>
    </row>
    <row r="3" spans="1:52" s="2" customFormat="1" ht="12.75" customHeight="1">
      <c r="A3" s="125"/>
      <c r="B3" s="125"/>
      <c r="C3" s="149"/>
      <c r="D3" s="150"/>
      <c r="E3" s="37"/>
      <c r="F3" s="37"/>
      <c r="G3" s="72"/>
      <c r="H3" s="37"/>
      <c r="I3" s="37"/>
      <c r="J3" s="37"/>
      <c r="K3" s="37"/>
      <c r="L3" s="37"/>
      <c r="M3" s="37"/>
      <c r="N3" s="37"/>
      <c r="O3" s="37"/>
      <c r="P3" s="37"/>
      <c r="Q3" s="37"/>
      <c r="R3" s="37"/>
      <c r="S3" s="37"/>
      <c r="T3" s="39"/>
      <c r="U3" s="37"/>
      <c r="V3" s="37"/>
      <c r="W3" s="37"/>
      <c r="X3" s="37"/>
      <c r="Y3" s="37"/>
      <c r="Z3" s="37"/>
      <c r="AA3" s="37"/>
      <c r="AB3" s="38"/>
      <c r="AC3" s="38"/>
      <c r="AD3" s="38"/>
      <c r="AE3" s="72"/>
      <c r="AF3" s="72"/>
      <c r="AG3" s="75"/>
      <c r="AH3" s="69"/>
      <c r="AI3" s="69"/>
      <c r="AJ3" s="69"/>
      <c r="AK3" s="38"/>
      <c r="AL3" s="70"/>
      <c r="AM3" s="70"/>
      <c r="AN3" s="71"/>
      <c r="AO3" s="72"/>
      <c r="AP3" s="72"/>
      <c r="AQ3" s="36"/>
      <c r="AR3" s="40"/>
      <c r="AS3" s="72"/>
      <c r="AT3" s="72"/>
      <c r="AU3" s="72"/>
      <c r="AV3" s="36"/>
      <c r="AW3" s="73"/>
      <c r="AX3" s="38"/>
      <c r="AY3" s="89"/>
      <c r="AZ3" s="156"/>
    </row>
    <row r="4" spans="1:52" s="4" customFormat="1" ht="12.75" customHeight="1">
      <c r="A4" s="127"/>
      <c r="B4" s="127"/>
      <c r="C4" s="260" t="s">
        <v>102</v>
      </c>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90"/>
      <c r="AZ4" s="157"/>
    </row>
    <row r="5" spans="1:52" s="4" customFormat="1" ht="12.75" customHeight="1">
      <c r="A5" s="127"/>
      <c r="B5" s="127"/>
      <c r="C5" s="262" t="s">
        <v>22</v>
      </c>
      <c r="D5" s="263"/>
      <c r="E5" s="263"/>
      <c r="F5" s="87"/>
      <c r="G5" s="264" t="s">
        <v>8</v>
      </c>
      <c r="H5" s="264"/>
      <c r="I5" s="264"/>
      <c r="J5" s="264"/>
      <c r="K5" s="264"/>
      <c r="L5" s="264"/>
      <c r="M5" s="264"/>
      <c r="N5" s="264"/>
      <c r="O5" s="264"/>
      <c r="P5" s="264"/>
      <c r="Q5" s="264"/>
      <c r="R5" s="136"/>
      <c r="S5" s="136"/>
      <c r="T5" s="136"/>
      <c r="U5" s="136"/>
      <c r="V5" s="136"/>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90"/>
      <c r="AZ5" s="157"/>
    </row>
    <row r="6" spans="1:52" s="4" customFormat="1" ht="12.75" customHeight="1">
      <c r="A6" s="127"/>
      <c r="B6" s="127"/>
      <c r="C6" s="262" t="s">
        <v>51</v>
      </c>
      <c r="D6" s="263"/>
      <c r="E6" s="263"/>
      <c r="F6" s="87"/>
      <c r="G6" s="273" t="s">
        <v>9</v>
      </c>
      <c r="H6" s="273"/>
      <c r="I6" s="273"/>
      <c r="J6" s="273"/>
      <c r="K6" s="273"/>
      <c r="L6" s="273"/>
      <c r="M6" s="273"/>
      <c r="N6" s="273"/>
      <c r="O6" s="273"/>
      <c r="P6" s="273"/>
      <c r="Q6" s="273"/>
      <c r="R6" s="136"/>
      <c r="S6" s="136"/>
      <c r="T6" s="136"/>
      <c r="U6" s="136"/>
      <c r="V6" s="136"/>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90"/>
      <c r="AZ6" s="157"/>
    </row>
    <row r="7" spans="1:52" s="4" customFormat="1" ht="12.75" customHeight="1">
      <c r="A7" s="127"/>
      <c r="B7" s="127"/>
      <c r="C7" s="262" t="s">
        <v>52</v>
      </c>
      <c r="D7" s="263"/>
      <c r="E7" s="263"/>
      <c r="F7" s="87"/>
      <c r="G7" s="273" t="s">
        <v>10</v>
      </c>
      <c r="H7" s="273"/>
      <c r="I7" s="273"/>
      <c r="J7" s="273"/>
      <c r="K7" s="273"/>
      <c r="L7" s="273"/>
      <c r="M7" s="273"/>
      <c r="N7" s="273"/>
      <c r="O7" s="273"/>
      <c r="P7" s="273"/>
      <c r="Q7" s="273"/>
      <c r="R7" s="136"/>
      <c r="S7" s="136"/>
      <c r="T7" s="136"/>
      <c r="U7" s="136"/>
      <c r="V7" s="136"/>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90"/>
      <c r="AZ7" s="157"/>
    </row>
    <row r="8" spans="1:52" s="4" customFormat="1" ht="12.75" customHeight="1">
      <c r="A8" s="127"/>
      <c r="B8" s="127"/>
      <c r="C8" s="262" t="s">
        <v>58</v>
      </c>
      <c r="D8" s="263"/>
      <c r="E8" s="263"/>
      <c r="F8" s="87"/>
      <c r="G8" s="273" t="s">
        <v>11</v>
      </c>
      <c r="H8" s="273"/>
      <c r="I8" s="273"/>
      <c r="J8" s="273"/>
      <c r="K8" s="273"/>
      <c r="L8" s="273"/>
      <c r="M8" s="273"/>
      <c r="N8" s="273"/>
      <c r="O8" s="273"/>
      <c r="P8" s="273"/>
      <c r="Q8" s="273"/>
      <c r="R8" s="136"/>
      <c r="S8" s="136"/>
      <c r="T8" s="136"/>
      <c r="U8" s="136"/>
      <c r="V8" s="136"/>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90"/>
      <c r="AZ8" s="157"/>
    </row>
    <row r="9" spans="1:52" s="4" customFormat="1" ht="12.75" customHeight="1">
      <c r="A9" s="127"/>
      <c r="B9" s="127"/>
      <c r="C9" s="262" t="s">
        <v>59</v>
      </c>
      <c r="D9" s="263"/>
      <c r="E9" s="263"/>
      <c r="F9" s="87"/>
      <c r="G9" s="273" t="s">
        <v>12</v>
      </c>
      <c r="H9" s="273"/>
      <c r="I9" s="273"/>
      <c r="J9" s="273"/>
      <c r="K9" s="273"/>
      <c r="L9" s="273"/>
      <c r="M9" s="273"/>
      <c r="N9" s="273"/>
      <c r="O9" s="273"/>
      <c r="P9" s="273"/>
      <c r="Q9" s="273"/>
      <c r="R9" s="136"/>
      <c r="S9" s="136"/>
      <c r="T9" s="136"/>
      <c r="U9" s="136"/>
      <c r="V9" s="136"/>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90"/>
      <c r="AZ9" s="157"/>
    </row>
    <row r="10" spans="1:52" s="4" customFormat="1" ht="12.75" customHeight="1">
      <c r="A10" s="127"/>
      <c r="B10" s="127"/>
      <c r="C10" s="262" t="s">
        <v>113</v>
      </c>
      <c r="D10" s="263"/>
      <c r="E10" s="263"/>
      <c r="F10" s="87"/>
      <c r="G10" s="273" t="s">
        <v>13</v>
      </c>
      <c r="H10" s="273"/>
      <c r="I10" s="273"/>
      <c r="J10" s="273"/>
      <c r="K10" s="273"/>
      <c r="L10" s="273"/>
      <c r="M10" s="273"/>
      <c r="N10" s="273"/>
      <c r="O10" s="273"/>
      <c r="P10" s="273"/>
      <c r="Q10" s="273"/>
      <c r="R10" s="136"/>
      <c r="S10" s="136"/>
      <c r="T10" s="136"/>
      <c r="U10" s="136"/>
      <c r="V10" s="136"/>
      <c r="W10" s="87"/>
      <c r="X10" s="87"/>
      <c r="Y10" s="87"/>
      <c r="Z10" s="87"/>
      <c r="AA10" s="154"/>
      <c r="AB10" s="87"/>
      <c r="AC10" s="155"/>
      <c r="AD10" s="87"/>
      <c r="AE10" s="87"/>
      <c r="AF10" s="87"/>
      <c r="AG10" s="87"/>
      <c r="AH10" s="87"/>
      <c r="AI10" s="87"/>
      <c r="AJ10" s="87"/>
      <c r="AK10" s="87"/>
      <c r="AL10" s="87"/>
      <c r="AM10" s="87"/>
      <c r="AN10" s="87"/>
      <c r="AO10" s="87"/>
      <c r="AP10" s="87"/>
      <c r="AQ10" s="87"/>
      <c r="AR10" s="87"/>
      <c r="AS10" s="87"/>
      <c r="AT10" s="87"/>
      <c r="AU10" s="87"/>
      <c r="AV10" s="87"/>
      <c r="AW10" s="87"/>
      <c r="AX10" s="87"/>
      <c r="AY10" s="90"/>
      <c r="AZ10" s="157"/>
    </row>
    <row r="11" spans="1:52" s="2" customFormat="1" ht="12.75" customHeight="1">
      <c r="A11" s="125"/>
      <c r="B11" s="151"/>
      <c r="C11" s="271" t="s">
        <v>23</v>
      </c>
      <c r="D11" s="257"/>
      <c r="E11" s="257"/>
      <c r="F11" s="41"/>
      <c r="G11" s="274" t="s">
        <v>14</v>
      </c>
      <c r="H11" s="275"/>
      <c r="I11" s="275"/>
      <c r="J11" s="275"/>
      <c r="K11" s="275"/>
      <c r="L11" s="275"/>
      <c r="M11" s="275"/>
      <c r="N11" s="275"/>
      <c r="O11" s="275"/>
      <c r="P11" s="275"/>
      <c r="Q11" s="275"/>
      <c r="R11" s="138"/>
      <c r="S11" s="138"/>
      <c r="T11" s="138"/>
      <c r="U11" s="138"/>
      <c r="V11" s="138"/>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89"/>
      <c r="AZ11" s="156"/>
    </row>
    <row r="12" spans="1:52" s="3" customFormat="1" ht="12.75" customHeight="1">
      <c r="A12" s="128"/>
      <c r="B12" s="128"/>
      <c r="C12" s="272" t="s">
        <v>24</v>
      </c>
      <c r="D12" s="263"/>
      <c r="E12" s="263"/>
      <c r="F12" s="74"/>
      <c r="G12" s="269" t="s">
        <v>15</v>
      </c>
      <c r="H12" s="270"/>
      <c r="I12" s="270"/>
      <c r="J12" s="270"/>
      <c r="K12" s="270"/>
      <c r="L12" s="270"/>
      <c r="M12" s="270"/>
      <c r="N12" s="270"/>
      <c r="O12" s="270"/>
      <c r="P12" s="270"/>
      <c r="Q12" s="270"/>
      <c r="R12" s="140"/>
      <c r="S12" s="140"/>
      <c r="T12" s="140"/>
      <c r="U12" s="140"/>
      <c r="V12" s="140"/>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100"/>
      <c r="AZ12" s="158"/>
    </row>
    <row r="13" spans="1:52" s="3" customFormat="1" ht="12.75" customHeight="1">
      <c r="A13" s="128"/>
      <c r="B13" s="128"/>
      <c r="C13" s="265" t="s">
        <v>60</v>
      </c>
      <c r="D13" s="266"/>
      <c r="E13" s="266"/>
      <c r="F13" s="74"/>
      <c r="G13" s="267" t="s">
        <v>110</v>
      </c>
      <c r="H13" s="268"/>
      <c r="I13" s="268"/>
      <c r="J13" s="268"/>
      <c r="K13" s="268"/>
      <c r="L13" s="268"/>
      <c r="M13" s="268"/>
      <c r="N13" s="268"/>
      <c r="O13" s="268"/>
      <c r="P13" s="268"/>
      <c r="Q13" s="268"/>
      <c r="R13" s="140"/>
      <c r="S13" s="140"/>
      <c r="T13" s="140"/>
      <c r="U13" s="140"/>
      <c r="V13" s="140"/>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100"/>
      <c r="AZ13" s="158"/>
    </row>
    <row r="14" spans="1:52" s="3" customFormat="1" ht="6.75" customHeight="1" thickBot="1">
      <c r="A14" s="91"/>
      <c r="B14" s="91"/>
      <c r="C14" s="98"/>
      <c r="D14" s="93"/>
      <c r="E14" s="93"/>
      <c r="F14" s="74"/>
      <c r="G14" s="97"/>
      <c r="H14" s="96"/>
      <c r="I14" s="96"/>
      <c r="J14" s="96"/>
      <c r="K14" s="96"/>
      <c r="L14" s="96"/>
      <c r="M14" s="96"/>
      <c r="N14" s="96"/>
      <c r="O14" s="96"/>
      <c r="P14" s="96"/>
      <c r="Q14" s="96"/>
      <c r="R14" s="96"/>
      <c r="S14" s="96"/>
      <c r="T14" s="96"/>
      <c r="U14" s="96"/>
      <c r="V14" s="96"/>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100"/>
      <c r="AZ14" s="158"/>
    </row>
    <row r="15" spans="1:52" s="3" customFormat="1" ht="18" customHeight="1" thickBot="1" thickTop="1">
      <c r="A15" s="91"/>
      <c r="B15" s="92"/>
      <c r="C15" s="247" t="s">
        <v>63</v>
      </c>
      <c r="D15" s="248"/>
      <c r="E15" s="248"/>
      <c r="F15" s="248"/>
      <c r="G15" s="248"/>
      <c r="H15" s="248"/>
      <c r="I15" s="248"/>
      <c r="J15" s="248"/>
      <c r="K15" s="248"/>
      <c r="L15" s="248"/>
      <c r="M15" s="248"/>
      <c r="N15" s="248"/>
      <c r="O15" s="249"/>
      <c r="P15" s="111"/>
      <c r="Q15" s="237" t="s">
        <v>100</v>
      </c>
      <c r="R15" s="238"/>
      <c r="S15" s="238"/>
      <c r="T15" s="238"/>
      <c r="U15" s="233"/>
      <c r="V15" s="112">
        <f>COUNTIF(E23:E52,"&gt; ")</f>
        <v>10</v>
      </c>
      <c r="W15" s="111"/>
      <c r="X15" s="237" t="s">
        <v>101</v>
      </c>
      <c r="Y15" s="235"/>
      <c r="Z15" s="235"/>
      <c r="AA15" s="235"/>
      <c r="AB15" s="236"/>
      <c r="AC15" s="113">
        <f>COUNTIF((BH24:BH51),"=6")</f>
        <v>10</v>
      </c>
      <c r="AD15" s="114"/>
      <c r="AE15" s="247" t="s">
        <v>63</v>
      </c>
      <c r="AF15" s="250"/>
      <c r="AG15" s="250"/>
      <c r="AH15" s="250"/>
      <c r="AI15" s="250"/>
      <c r="AJ15" s="250"/>
      <c r="AK15" s="250"/>
      <c r="AL15" s="250"/>
      <c r="AM15" s="250"/>
      <c r="AN15" s="250"/>
      <c r="AO15" s="250"/>
      <c r="AP15" s="250"/>
      <c r="AQ15" s="250"/>
      <c r="AR15" s="250"/>
      <c r="AS15" s="250"/>
      <c r="AT15" s="250"/>
      <c r="AU15" s="250"/>
      <c r="AV15" s="250"/>
      <c r="AW15" s="250"/>
      <c r="AX15" s="251"/>
      <c r="AY15" s="91"/>
      <c r="AZ15" s="158"/>
    </row>
    <row r="16" spans="1:52" s="3" customFormat="1" ht="4.5" customHeight="1" thickTop="1">
      <c r="A16" s="91"/>
      <c r="B16" s="91"/>
      <c r="C16" s="94"/>
      <c r="D16" s="109"/>
      <c r="E16" s="109"/>
      <c r="F16" s="109"/>
      <c r="G16" s="109"/>
      <c r="H16" s="109"/>
      <c r="I16" s="109"/>
      <c r="J16" s="109"/>
      <c r="K16" s="109"/>
      <c r="L16" s="109"/>
      <c r="M16" s="109"/>
      <c r="N16" s="109"/>
      <c r="O16" s="109"/>
      <c r="P16" s="95"/>
      <c r="Q16" s="107"/>
      <c r="R16" s="107"/>
      <c r="S16" s="107"/>
      <c r="T16" s="107"/>
      <c r="U16" s="107"/>
      <c r="V16" s="108"/>
      <c r="W16" s="95"/>
      <c r="X16" s="107"/>
      <c r="Y16" s="110"/>
      <c r="Z16" s="110"/>
      <c r="AA16" s="110"/>
      <c r="AB16" s="110"/>
      <c r="AC16" s="108"/>
      <c r="AD16" s="95"/>
      <c r="AE16" s="95"/>
      <c r="AF16" s="109"/>
      <c r="AG16" s="109"/>
      <c r="AH16" s="109"/>
      <c r="AI16" s="109"/>
      <c r="AJ16" s="109"/>
      <c r="AK16" s="109"/>
      <c r="AL16" s="109"/>
      <c r="AM16" s="109"/>
      <c r="AN16" s="109"/>
      <c r="AO16" s="109"/>
      <c r="AP16" s="109"/>
      <c r="AQ16" s="109"/>
      <c r="AR16" s="109"/>
      <c r="AS16" s="109"/>
      <c r="AT16" s="109"/>
      <c r="AU16" s="109"/>
      <c r="AV16" s="109"/>
      <c r="AW16" s="109"/>
      <c r="AX16" s="109"/>
      <c r="AY16" s="91"/>
      <c r="AZ16" s="158"/>
    </row>
    <row r="17" spans="1:52" ht="1.5" customHeight="1">
      <c r="A17" s="43"/>
      <c r="B17" s="43"/>
      <c r="C17" s="88"/>
      <c r="D17" s="88"/>
      <c r="E17" s="88"/>
      <c r="F17" s="8"/>
      <c r="G17" s="8"/>
      <c r="H17" s="8"/>
      <c r="I17" s="8"/>
      <c r="J17" s="8"/>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106"/>
      <c r="AZ17" s="27"/>
    </row>
    <row r="18" spans="1:52" s="5" customFormat="1" ht="38.25" customHeight="1">
      <c r="A18" s="42"/>
      <c r="B18" s="42"/>
      <c r="C18" s="240" t="s">
        <v>48</v>
      </c>
      <c r="D18" s="241"/>
      <c r="E18" s="241"/>
      <c r="F18" s="241"/>
      <c r="G18" s="241"/>
      <c r="H18" s="241"/>
      <c r="I18" s="242"/>
      <c r="J18" s="76"/>
      <c r="K18" s="244" t="s">
        <v>25</v>
      </c>
      <c r="L18" s="254"/>
      <c r="M18" s="254"/>
      <c r="N18" s="254"/>
      <c r="O18" s="255"/>
      <c r="P18" s="10"/>
      <c r="Q18" s="244" t="s">
        <v>45</v>
      </c>
      <c r="R18" s="245"/>
      <c r="S18" s="254"/>
      <c r="T18" s="254"/>
      <c r="U18" s="254"/>
      <c r="V18" s="255"/>
      <c r="W18" s="10"/>
      <c r="X18" s="244" t="s">
        <v>46</v>
      </c>
      <c r="Y18" s="245"/>
      <c r="Z18" s="245"/>
      <c r="AA18" s="245"/>
      <c r="AB18" s="245"/>
      <c r="AC18" s="246"/>
      <c r="AD18" s="10"/>
      <c r="AE18" s="244" t="s">
        <v>49</v>
      </c>
      <c r="AF18" s="245"/>
      <c r="AG18" s="245"/>
      <c r="AH18" s="245"/>
      <c r="AI18" s="245"/>
      <c r="AJ18" s="246"/>
      <c r="AK18" s="10"/>
      <c r="AL18" s="244" t="s">
        <v>47</v>
      </c>
      <c r="AM18" s="245"/>
      <c r="AN18" s="245"/>
      <c r="AO18" s="245"/>
      <c r="AP18" s="245"/>
      <c r="AQ18" s="246"/>
      <c r="AR18" s="10"/>
      <c r="AS18" s="244" t="s">
        <v>50</v>
      </c>
      <c r="AT18" s="245"/>
      <c r="AU18" s="245"/>
      <c r="AV18" s="245"/>
      <c r="AW18" s="245"/>
      <c r="AX18" s="246"/>
      <c r="AY18" s="45"/>
      <c r="AZ18" s="159"/>
    </row>
    <row r="19" spans="1:52" ht="1.5" customHeight="1">
      <c r="A19" s="43"/>
      <c r="B19" s="43"/>
      <c r="C19" s="11"/>
      <c r="D19" s="11"/>
      <c r="E19" s="12"/>
      <c r="F19" s="11"/>
      <c r="G19" s="13"/>
      <c r="H19" s="11"/>
      <c r="I19" s="13"/>
      <c r="J19" s="13"/>
      <c r="K19" s="14"/>
      <c r="L19" s="14"/>
      <c r="M19" s="14"/>
      <c r="N19" s="14"/>
      <c r="O19" s="14"/>
      <c r="P19" s="11"/>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6"/>
      <c r="AZ19" s="27"/>
    </row>
    <row r="20" spans="1:52" s="6" customFormat="1" ht="15.75" customHeight="1">
      <c r="A20" s="44"/>
      <c r="B20" s="44"/>
      <c r="C20" s="60"/>
      <c r="D20" s="61"/>
      <c r="E20" s="234" t="s">
        <v>114</v>
      </c>
      <c r="F20" s="62"/>
      <c r="G20" s="234" t="s">
        <v>38</v>
      </c>
      <c r="H20" s="15"/>
      <c r="I20" s="16" t="s">
        <v>39</v>
      </c>
      <c r="J20" s="82"/>
      <c r="K20" s="49" t="s">
        <v>40</v>
      </c>
      <c r="L20" s="17"/>
      <c r="M20" s="17"/>
      <c r="N20" s="18"/>
      <c r="O20" s="50" t="s">
        <v>41</v>
      </c>
      <c r="P20" s="15"/>
      <c r="Q20" s="49" t="s">
        <v>40</v>
      </c>
      <c r="R20" s="84"/>
      <c r="S20" s="17"/>
      <c r="T20" s="17"/>
      <c r="U20" s="18"/>
      <c r="V20" s="50" t="s">
        <v>41</v>
      </c>
      <c r="W20" s="15"/>
      <c r="X20" s="49" t="s">
        <v>40</v>
      </c>
      <c r="Y20" s="84"/>
      <c r="Z20" s="17"/>
      <c r="AA20" s="17"/>
      <c r="AB20" s="18"/>
      <c r="AC20" s="50" t="s">
        <v>41</v>
      </c>
      <c r="AD20" s="15"/>
      <c r="AE20" s="49" t="s">
        <v>40</v>
      </c>
      <c r="AF20" s="84"/>
      <c r="AG20" s="17"/>
      <c r="AH20" s="17"/>
      <c r="AI20" s="18"/>
      <c r="AJ20" s="50" t="s">
        <v>41</v>
      </c>
      <c r="AK20" s="15"/>
      <c r="AL20" s="49" t="s">
        <v>40</v>
      </c>
      <c r="AM20" s="84"/>
      <c r="AN20" s="17"/>
      <c r="AO20" s="17"/>
      <c r="AP20" s="18"/>
      <c r="AQ20" s="50" t="s">
        <v>41</v>
      </c>
      <c r="AR20" s="15"/>
      <c r="AS20" s="49" t="s">
        <v>40</v>
      </c>
      <c r="AT20" s="84"/>
      <c r="AU20" s="17"/>
      <c r="AV20" s="17"/>
      <c r="AW20" s="18"/>
      <c r="AX20" s="101" t="s">
        <v>41</v>
      </c>
      <c r="AY20" s="47"/>
      <c r="AZ20" s="160"/>
    </row>
    <row r="21" spans="1:52" s="6" customFormat="1" ht="15.75" customHeight="1">
      <c r="A21" s="44"/>
      <c r="B21" s="44"/>
      <c r="C21" s="63"/>
      <c r="D21" s="61"/>
      <c r="E21" s="252"/>
      <c r="F21" s="62"/>
      <c r="G21" s="253"/>
      <c r="H21" s="15"/>
      <c r="I21" s="19" t="s">
        <v>115</v>
      </c>
      <c r="J21" s="83"/>
      <c r="K21" s="64" t="s">
        <v>116</v>
      </c>
      <c r="L21" s="64" t="s">
        <v>111</v>
      </c>
      <c r="M21" s="64" t="s">
        <v>42</v>
      </c>
      <c r="N21" s="65" t="s">
        <v>43</v>
      </c>
      <c r="O21" s="58" t="s">
        <v>112</v>
      </c>
      <c r="P21" s="15"/>
      <c r="Q21" s="64" t="s">
        <v>26</v>
      </c>
      <c r="R21" s="64" t="s">
        <v>27</v>
      </c>
      <c r="S21" s="64" t="s">
        <v>111</v>
      </c>
      <c r="T21" s="64" t="s">
        <v>42</v>
      </c>
      <c r="U21" s="65" t="s">
        <v>43</v>
      </c>
      <c r="V21" s="58" t="s">
        <v>112</v>
      </c>
      <c r="W21" s="15"/>
      <c r="X21" s="64" t="s">
        <v>26</v>
      </c>
      <c r="Y21" s="64" t="s">
        <v>27</v>
      </c>
      <c r="Z21" s="64" t="s">
        <v>111</v>
      </c>
      <c r="AA21" s="64" t="s">
        <v>42</v>
      </c>
      <c r="AB21" s="65" t="s">
        <v>43</v>
      </c>
      <c r="AC21" s="58" t="s">
        <v>112</v>
      </c>
      <c r="AD21" s="15"/>
      <c r="AE21" s="64" t="s">
        <v>26</v>
      </c>
      <c r="AF21" s="64" t="s">
        <v>27</v>
      </c>
      <c r="AG21" s="64" t="s">
        <v>111</v>
      </c>
      <c r="AH21" s="64" t="s">
        <v>42</v>
      </c>
      <c r="AI21" s="65" t="s">
        <v>43</v>
      </c>
      <c r="AJ21" s="58" t="s">
        <v>112</v>
      </c>
      <c r="AK21" s="15"/>
      <c r="AL21" s="64" t="s">
        <v>26</v>
      </c>
      <c r="AM21" s="64" t="s">
        <v>27</v>
      </c>
      <c r="AN21" s="64" t="s">
        <v>111</v>
      </c>
      <c r="AO21" s="64" t="s">
        <v>42</v>
      </c>
      <c r="AP21" s="65" t="s">
        <v>43</v>
      </c>
      <c r="AQ21" s="58" t="s">
        <v>112</v>
      </c>
      <c r="AR21" s="15"/>
      <c r="AS21" s="64" t="s">
        <v>26</v>
      </c>
      <c r="AT21" s="64" t="s">
        <v>27</v>
      </c>
      <c r="AU21" s="64" t="s">
        <v>111</v>
      </c>
      <c r="AV21" s="64" t="s">
        <v>42</v>
      </c>
      <c r="AW21" s="65" t="s">
        <v>43</v>
      </c>
      <c r="AX21" s="102" t="s">
        <v>112</v>
      </c>
      <c r="AY21" s="47"/>
      <c r="AZ21" s="160"/>
    </row>
    <row r="22" spans="1:52" ht="1.5" customHeight="1">
      <c r="A22" s="43"/>
      <c r="B22" s="43"/>
      <c r="C22" s="11"/>
      <c r="D22" s="11"/>
      <c r="E22" s="12"/>
      <c r="F22" s="11"/>
      <c r="G22" s="13"/>
      <c r="H22" s="11"/>
      <c r="I22" s="13"/>
      <c r="J22" s="13"/>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54"/>
      <c r="AZ22" s="27"/>
    </row>
    <row r="23" spans="1:52" ht="15.75" customHeight="1">
      <c r="A23" s="43"/>
      <c r="B23" s="43"/>
      <c r="C23" s="243">
        <v>1</v>
      </c>
      <c r="D23" s="11"/>
      <c r="E23" s="32"/>
      <c r="F23" s="11"/>
      <c r="G23" s="33"/>
      <c r="H23" s="11"/>
      <c r="I23" s="25">
        <f>I24</f>
        <v>144.375</v>
      </c>
      <c r="J23" s="79"/>
      <c r="K23" s="116" t="s">
        <v>6</v>
      </c>
      <c r="L23" s="118"/>
      <c r="M23" s="118"/>
      <c r="N23" s="118"/>
      <c r="O23" s="78">
        <v>206879</v>
      </c>
      <c r="P23" s="11"/>
      <c r="Q23" s="116" t="s">
        <v>19</v>
      </c>
      <c r="R23" s="117"/>
      <c r="S23" s="118"/>
      <c r="T23" s="118"/>
      <c r="U23" s="118"/>
      <c r="V23" s="78">
        <v>154977</v>
      </c>
      <c r="W23" s="20"/>
      <c r="X23" s="116" t="s">
        <v>20</v>
      </c>
      <c r="Y23" s="117"/>
      <c r="Z23" s="118"/>
      <c r="AA23" s="118"/>
      <c r="AB23" s="118"/>
      <c r="AC23" s="78">
        <v>111518</v>
      </c>
      <c r="AD23" s="20"/>
      <c r="AE23" s="116" t="s">
        <v>21</v>
      </c>
      <c r="AF23" s="117"/>
      <c r="AG23" s="118"/>
      <c r="AH23" s="118"/>
      <c r="AI23" s="118"/>
      <c r="AJ23" s="78">
        <v>370980</v>
      </c>
      <c r="AK23" s="20"/>
      <c r="AL23" s="116" t="s">
        <v>20</v>
      </c>
      <c r="AM23" s="117"/>
      <c r="AN23" s="118"/>
      <c r="AO23" s="118"/>
      <c r="AP23" s="118"/>
      <c r="AQ23" s="78">
        <v>111518</v>
      </c>
      <c r="AR23" s="20"/>
      <c r="AS23" s="116" t="s">
        <v>19</v>
      </c>
      <c r="AT23" s="117"/>
      <c r="AU23" s="118"/>
      <c r="AV23" s="118"/>
      <c r="AW23" s="118"/>
      <c r="AX23" s="103">
        <v>154977</v>
      </c>
      <c r="AY23" s="119"/>
      <c r="AZ23" s="27"/>
    </row>
    <row r="24" spans="1:60" ht="15.75" customHeight="1">
      <c r="A24" s="43">
        <v>1</v>
      </c>
      <c r="B24" s="43"/>
      <c r="C24" s="243"/>
      <c r="D24" s="11"/>
      <c r="E24" s="77" t="s">
        <v>37</v>
      </c>
      <c r="F24" s="11"/>
      <c r="G24" s="163">
        <v>1872</v>
      </c>
      <c r="H24" s="11"/>
      <c r="I24" s="51">
        <f>SUM(O24+V24+AC24+AJ24+AQ24+AX24)</f>
        <v>144.375</v>
      </c>
      <c r="J24" s="80"/>
      <c r="K24" s="66">
        <v>5.1</v>
      </c>
      <c r="L24" s="67">
        <v>1.4</v>
      </c>
      <c r="M24" s="67">
        <v>1.8</v>
      </c>
      <c r="N24" s="67">
        <v>0</v>
      </c>
      <c r="O24" s="68">
        <f>IF(K24&gt;0,(((K24)+(L25-L24))+(M25-M24))-(N24),0)</f>
        <v>21.9</v>
      </c>
      <c r="P24" s="11"/>
      <c r="Q24" s="66">
        <v>8.2</v>
      </c>
      <c r="R24" s="85">
        <v>7.15</v>
      </c>
      <c r="S24" s="67">
        <v>1.3</v>
      </c>
      <c r="T24" s="67">
        <v>2.6</v>
      </c>
      <c r="U24" s="67">
        <v>0</v>
      </c>
      <c r="V24" s="68">
        <f>IF(R24&gt;0,(SUM((Q24+R24)/2)+(S25-S24)+(T25-T24)-(U24)),0)</f>
        <v>23.775</v>
      </c>
      <c r="W24" s="11"/>
      <c r="X24" s="66">
        <v>7.4</v>
      </c>
      <c r="Y24" s="85">
        <v>6.45</v>
      </c>
      <c r="Z24" s="67">
        <v>1.5</v>
      </c>
      <c r="AA24" s="67">
        <v>2.3</v>
      </c>
      <c r="AB24" s="67">
        <v>0</v>
      </c>
      <c r="AC24" s="68">
        <f>IF(Y24&gt;0,(SUM((X24+Y24)/2)+(Z25-Z24)+(AA25-AA24)-(AB24)),0)</f>
        <v>23.125</v>
      </c>
      <c r="AD24" s="11"/>
      <c r="AE24" s="66">
        <v>9.1</v>
      </c>
      <c r="AF24" s="85">
        <v>8.8</v>
      </c>
      <c r="AG24" s="67">
        <v>0.7</v>
      </c>
      <c r="AH24" s="67">
        <v>1.2</v>
      </c>
      <c r="AI24" s="67">
        <v>0</v>
      </c>
      <c r="AJ24" s="68">
        <f>IF(AF24&gt;0,(SUM((AE24+AF24)/2)+(AG25-AG24)+(AH25-AH24)-(AI24)),0)</f>
        <v>27.05</v>
      </c>
      <c r="AK24" s="11"/>
      <c r="AL24" s="66">
        <v>8.1</v>
      </c>
      <c r="AM24" s="85">
        <v>8.25</v>
      </c>
      <c r="AN24" s="67">
        <v>1.45</v>
      </c>
      <c r="AO24" s="67">
        <v>1.75</v>
      </c>
      <c r="AP24" s="67">
        <v>0</v>
      </c>
      <c r="AQ24" s="68">
        <f>IF(AM24&gt;0,(SUM((AL24+AM24)/2)+(AN25-AN24)+(AO25-AO24)-(AP24)),0)</f>
        <v>24.975</v>
      </c>
      <c r="AR24" s="11"/>
      <c r="AS24" s="66">
        <v>7.7</v>
      </c>
      <c r="AT24" s="85">
        <v>7.1</v>
      </c>
      <c r="AU24" s="67">
        <v>1.4</v>
      </c>
      <c r="AV24" s="67">
        <v>2.45</v>
      </c>
      <c r="AW24" s="67">
        <v>0</v>
      </c>
      <c r="AX24" s="104">
        <f>IF(AT24&gt;0,(SUM((AS24+AT24)/2)+(AU25-AU24)+(AV25-AV24)-(AW24)),0)</f>
        <v>23.55</v>
      </c>
      <c r="AY24" s="120"/>
      <c r="AZ24" s="27"/>
      <c r="BA24">
        <f>COUNTIF((O24),"&gt;0")</f>
        <v>1</v>
      </c>
      <c r="BB24">
        <f>COUNTIF((V24),"&gt;0")</f>
        <v>1</v>
      </c>
      <c r="BC24">
        <f>COUNTIF((AC24),"&gt;0")</f>
        <v>1</v>
      </c>
      <c r="BD24">
        <f>COUNTIF((AJ24),"&gt;0")</f>
        <v>1</v>
      </c>
      <c r="BE24">
        <f>COUNTIF((AQ24),"&gt;0")</f>
        <v>1</v>
      </c>
      <c r="BF24">
        <f>COUNTIF((AX24),"&gt;0")</f>
        <v>1</v>
      </c>
      <c r="BH24">
        <f>SUM(BA24:BF24)</f>
        <v>6</v>
      </c>
    </row>
    <row r="25" spans="1:52" ht="11.25" customHeight="1">
      <c r="A25" s="43"/>
      <c r="B25" s="43"/>
      <c r="C25" s="243"/>
      <c r="D25" s="11"/>
      <c r="E25" s="34"/>
      <c r="F25" s="11"/>
      <c r="G25" s="35"/>
      <c r="H25" s="11"/>
      <c r="I25" s="26">
        <f>I24</f>
        <v>144.375</v>
      </c>
      <c r="J25" s="81"/>
      <c r="K25" s="21">
        <v>7</v>
      </c>
      <c r="L25" s="22">
        <v>10</v>
      </c>
      <c r="M25" s="22">
        <v>10</v>
      </c>
      <c r="N25" s="22" t="s">
        <v>44</v>
      </c>
      <c r="O25" s="23">
        <f>SUM(((K25+L25)+M25))</f>
        <v>27</v>
      </c>
      <c r="P25" s="11"/>
      <c r="Q25" s="21">
        <v>10</v>
      </c>
      <c r="R25" s="86">
        <v>10</v>
      </c>
      <c r="S25" s="22">
        <v>10</v>
      </c>
      <c r="T25" s="22">
        <v>10</v>
      </c>
      <c r="U25" s="22" t="s">
        <v>44</v>
      </c>
      <c r="V25" s="23">
        <f>SUM(((Q25+R25)/2)+S25+T25)</f>
        <v>30</v>
      </c>
      <c r="W25" s="24"/>
      <c r="X25" s="21">
        <v>10</v>
      </c>
      <c r="Y25" s="86">
        <v>10</v>
      </c>
      <c r="Z25" s="22">
        <v>10</v>
      </c>
      <c r="AA25" s="22">
        <v>10</v>
      </c>
      <c r="AB25" s="22" t="s">
        <v>44</v>
      </c>
      <c r="AC25" s="23">
        <f>SUM(((X25+Y25)/2)+Z25+AA25)</f>
        <v>30</v>
      </c>
      <c r="AD25" s="24"/>
      <c r="AE25" s="21">
        <v>10</v>
      </c>
      <c r="AF25" s="86">
        <v>10</v>
      </c>
      <c r="AG25" s="22">
        <v>10</v>
      </c>
      <c r="AH25" s="22">
        <v>10</v>
      </c>
      <c r="AI25" s="22" t="s">
        <v>44</v>
      </c>
      <c r="AJ25" s="23">
        <f>SUM(((AE25+AF25)/2)+AG25+AH25)</f>
        <v>30</v>
      </c>
      <c r="AK25" s="24"/>
      <c r="AL25" s="21">
        <v>10</v>
      </c>
      <c r="AM25" s="86">
        <v>10</v>
      </c>
      <c r="AN25" s="22">
        <v>10</v>
      </c>
      <c r="AO25" s="22">
        <v>10</v>
      </c>
      <c r="AP25" s="22" t="s">
        <v>44</v>
      </c>
      <c r="AQ25" s="23">
        <f>SUM(((AL25+AM25)/2)+AN25+AO25)</f>
        <v>30</v>
      </c>
      <c r="AR25" s="24"/>
      <c r="AS25" s="21">
        <v>10</v>
      </c>
      <c r="AT25" s="86">
        <v>10</v>
      </c>
      <c r="AU25" s="22">
        <v>10</v>
      </c>
      <c r="AV25" s="22">
        <v>10</v>
      </c>
      <c r="AW25" s="22" t="s">
        <v>44</v>
      </c>
      <c r="AX25" s="105">
        <f>SUM(((AS25+AT25)/2)+AU25+AV25)</f>
        <v>30</v>
      </c>
      <c r="AY25" s="121"/>
      <c r="AZ25" s="27"/>
    </row>
    <row r="26" spans="1:52" ht="15.75" customHeight="1">
      <c r="A26" s="43"/>
      <c r="B26" s="43"/>
      <c r="C26" s="243">
        <f>IF(I27=I24,C23,A27)</f>
        <v>2</v>
      </c>
      <c r="D26" s="11"/>
      <c r="E26" s="32"/>
      <c r="F26" s="11"/>
      <c r="G26" s="33"/>
      <c r="H26" s="11"/>
      <c r="I26" s="25">
        <f>I27</f>
        <v>143.27499999999998</v>
      </c>
      <c r="J26" s="79"/>
      <c r="K26" s="116" t="s">
        <v>86</v>
      </c>
      <c r="L26" s="118"/>
      <c r="M26" s="118"/>
      <c r="N26" s="118"/>
      <c r="O26" s="78">
        <v>184123</v>
      </c>
      <c r="P26" s="11"/>
      <c r="Q26" s="116" t="s">
        <v>87</v>
      </c>
      <c r="R26" s="117"/>
      <c r="S26" s="118"/>
      <c r="T26" s="118"/>
      <c r="U26" s="118"/>
      <c r="V26" s="78">
        <v>182807</v>
      </c>
      <c r="W26" s="20"/>
      <c r="X26" s="116" t="s">
        <v>88</v>
      </c>
      <c r="Y26" s="117"/>
      <c r="Z26" s="118"/>
      <c r="AA26" s="118"/>
      <c r="AB26" s="118"/>
      <c r="AC26" s="78">
        <v>136557</v>
      </c>
      <c r="AD26" s="20"/>
      <c r="AE26" s="116" t="s">
        <v>89</v>
      </c>
      <c r="AF26" s="117"/>
      <c r="AG26" s="118"/>
      <c r="AH26" s="118"/>
      <c r="AI26" s="118"/>
      <c r="AJ26" s="78">
        <v>205202</v>
      </c>
      <c r="AK26" s="20"/>
      <c r="AL26" s="116" t="s">
        <v>88</v>
      </c>
      <c r="AM26" s="117"/>
      <c r="AN26" s="118"/>
      <c r="AO26" s="118"/>
      <c r="AP26" s="118"/>
      <c r="AQ26" s="78">
        <v>136557</v>
      </c>
      <c r="AR26" s="20"/>
      <c r="AS26" s="116" t="s">
        <v>87</v>
      </c>
      <c r="AT26" s="117"/>
      <c r="AU26" s="118"/>
      <c r="AV26" s="118"/>
      <c r="AW26" s="118"/>
      <c r="AX26" s="103">
        <v>182807</v>
      </c>
      <c r="AY26" s="119"/>
      <c r="AZ26" s="27"/>
    </row>
    <row r="27" spans="1:60" ht="15.75" customHeight="1">
      <c r="A27" s="43">
        <v>2</v>
      </c>
      <c r="B27" s="43"/>
      <c r="C27" s="243">
        <f>IF(B26=B27,C26,#REF!)</f>
        <v>2</v>
      </c>
      <c r="D27" s="11"/>
      <c r="E27" s="77" t="s">
        <v>56</v>
      </c>
      <c r="F27" s="11"/>
      <c r="G27" s="163">
        <v>967</v>
      </c>
      <c r="H27" s="11"/>
      <c r="I27" s="51">
        <f>SUM(O27+V27+AC27+AJ27+AQ27+AX27)</f>
        <v>143.27499999999998</v>
      </c>
      <c r="J27" s="80"/>
      <c r="K27" s="66">
        <v>6.8</v>
      </c>
      <c r="L27" s="67">
        <v>0.75</v>
      </c>
      <c r="M27" s="67">
        <v>0.6</v>
      </c>
      <c r="N27" s="67">
        <v>0</v>
      </c>
      <c r="O27" s="68">
        <f>IF(K27&gt;0,(((K27)+(L28-L27))+(M28-M27))-(N27),0)</f>
        <v>25.450000000000003</v>
      </c>
      <c r="P27" s="11"/>
      <c r="Q27" s="66">
        <v>6.6</v>
      </c>
      <c r="R27" s="85">
        <v>7</v>
      </c>
      <c r="S27" s="67">
        <v>1.65</v>
      </c>
      <c r="T27" s="67">
        <v>2.1</v>
      </c>
      <c r="U27" s="67">
        <v>0.1</v>
      </c>
      <c r="V27" s="68">
        <f>IF(R27&gt;0,(SUM((Q27+R27)/2)+(S28-S27)+(T28-T27)-(U27)),0)</f>
        <v>22.949999999999996</v>
      </c>
      <c r="W27" s="11"/>
      <c r="X27" s="66">
        <v>7.4</v>
      </c>
      <c r="Y27" s="85">
        <v>7.2</v>
      </c>
      <c r="Z27" s="67">
        <v>1.15</v>
      </c>
      <c r="AA27" s="67">
        <v>2</v>
      </c>
      <c r="AB27" s="67">
        <v>0</v>
      </c>
      <c r="AC27" s="68">
        <f>IF(Y27&gt;0,(SUM((X27+Y27)/2)+(Z28-Z27)+(AA28-AA27)-(AB27)),0)</f>
        <v>24.15</v>
      </c>
      <c r="AD27" s="11"/>
      <c r="AE27" s="66">
        <v>6.5</v>
      </c>
      <c r="AF27" s="85">
        <v>6.7</v>
      </c>
      <c r="AG27" s="67">
        <v>1.3</v>
      </c>
      <c r="AH27" s="67">
        <v>2.9</v>
      </c>
      <c r="AI27" s="67">
        <v>0</v>
      </c>
      <c r="AJ27" s="68">
        <f>IF(AF27&gt;0,(SUM((AE27+AF27)/2)+(AG28-AG27)+(AH28-AH27)-(AI27)),0)</f>
        <v>22.4</v>
      </c>
      <c r="AK27" s="11"/>
      <c r="AL27" s="66">
        <v>7.9</v>
      </c>
      <c r="AM27" s="85">
        <v>7.55</v>
      </c>
      <c r="AN27" s="67">
        <v>0.9</v>
      </c>
      <c r="AO27" s="67">
        <v>1.85</v>
      </c>
      <c r="AP27" s="67">
        <v>0</v>
      </c>
      <c r="AQ27" s="68">
        <f>IF(AM27&gt;0,(SUM((AL27+AM27)/2)+(AN28-AN27)+(AO28-AO27)-(AP27)),0)</f>
        <v>24.975</v>
      </c>
      <c r="AR27" s="11"/>
      <c r="AS27" s="66">
        <v>7.1</v>
      </c>
      <c r="AT27" s="85">
        <v>6.9</v>
      </c>
      <c r="AU27" s="67">
        <v>1.6</v>
      </c>
      <c r="AV27" s="67">
        <v>2.05</v>
      </c>
      <c r="AW27" s="67">
        <v>0</v>
      </c>
      <c r="AX27" s="104">
        <f>IF(AT27&gt;0,(SUM((AS27+AT27)/2)+(AU28-AU27)+(AV28-AV27)-(AW27)),0)</f>
        <v>23.35</v>
      </c>
      <c r="AY27" s="120"/>
      <c r="AZ27" s="27"/>
      <c r="BA27">
        <f>COUNTIF((O27),"&gt;0")</f>
        <v>1</v>
      </c>
      <c r="BB27">
        <f>COUNTIF((V27),"&gt;0")</f>
        <v>1</v>
      </c>
      <c r="BC27">
        <f>COUNTIF((AC27),"&gt;0")</f>
        <v>1</v>
      </c>
      <c r="BD27">
        <f>COUNTIF((AJ27),"&gt;0")</f>
        <v>1</v>
      </c>
      <c r="BE27">
        <f>COUNTIF((AQ27),"&gt;0")</f>
        <v>1</v>
      </c>
      <c r="BF27">
        <f>COUNTIF((AX27),"&gt;0")</f>
        <v>1</v>
      </c>
      <c r="BH27">
        <f>SUM(BA27:BF27)</f>
        <v>6</v>
      </c>
    </row>
    <row r="28" spans="1:52" ht="11.25" customHeight="1">
      <c r="A28" s="43"/>
      <c r="B28" s="43"/>
      <c r="C28" s="243">
        <f>IF(B27=B28,C27,#REF!)</f>
        <v>2</v>
      </c>
      <c r="D28" s="11"/>
      <c r="E28" s="34"/>
      <c r="F28" s="11"/>
      <c r="G28" s="35"/>
      <c r="H28" s="11"/>
      <c r="I28" s="26">
        <f>I27</f>
        <v>143.27499999999998</v>
      </c>
      <c r="J28" s="81"/>
      <c r="K28" s="21">
        <v>7</v>
      </c>
      <c r="L28" s="22">
        <v>10</v>
      </c>
      <c r="M28" s="22">
        <v>10</v>
      </c>
      <c r="N28" s="22" t="s">
        <v>44</v>
      </c>
      <c r="O28" s="23">
        <f>SUM(((K28+L28)+M28))</f>
        <v>27</v>
      </c>
      <c r="P28" s="11"/>
      <c r="Q28" s="21">
        <v>10</v>
      </c>
      <c r="R28" s="86">
        <v>10</v>
      </c>
      <c r="S28" s="22">
        <v>10</v>
      </c>
      <c r="T28" s="22">
        <v>10</v>
      </c>
      <c r="U28" s="22" t="s">
        <v>44</v>
      </c>
      <c r="V28" s="23">
        <f>SUM(((Q28+R28)/2)+S28+T28)</f>
        <v>30</v>
      </c>
      <c r="W28" s="24"/>
      <c r="X28" s="21">
        <v>10</v>
      </c>
      <c r="Y28" s="86">
        <v>10</v>
      </c>
      <c r="Z28" s="22">
        <v>10</v>
      </c>
      <c r="AA28" s="22">
        <v>10</v>
      </c>
      <c r="AB28" s="22" t="s">
        <v>44</v>
      </c>
      <c r="AC28" s="23">
        <f>SUM(((X28+Y28)/2)+Z28+AA28)</f>
        <v>30</v>
      </c>
      <c r="AD28" s="24"/>
      <c r="AE28" s="21">
        <v>10</v>
      </c>
      <c r="AF28" s="86">
        <v>10</v>
      </c>
      <c r="AG28" s="22">
        <v>10</v>
      </c>
      <c r="AH28" s="22">
        <v>10</v>
      </c>
      <c r="AI28" s="22" t="s">
        <v>44</v>
      </c>
      <c r="AJ28" s="23">
        <f>SUM(((AE28+AF28)/2)+AG28+AH28)</f>
        <v>30</v>
      </c>
      <c r="AK28" s="24"/>
      <c r="AL28" s="21">
        <v>10</v>
      </c>
      <c r="AM28" s="86">
        <v>10</v>
      </c>
      <c r="AN28" s="22">
        <v>10</v>
      </c>
      <c r="AO28" s="22">
        <v>10</v>
      </c>
      <c r="AP28" s="22" t="s">
        <v>44</v>
      </c>
      <c r="AQ28" s="23">
        <f>SUM(((AL28+AM28)/2)+AN28+AO28)</f>
        <v>30</v>
      </c>
      <c r="AR28" s="24"/>
      <c r="AS28" s="21">
        <v>10</v>
      </c>
      <c r="AT28" s="86">
        <v>10</v>
      </c>
      <c r="AU28" s="22">
        <v>10</v>
      </c>
      <c r="AV28" s="22">
        <v>10</v>
      </c>
      <c r="AW28" s="22" t="s">
        <v>44</v>
      </c>
      <c r="AX28" s="105">
        <f>SUM(((AS28+AT28)/2)+AU28+AV28)</f>
        <v>30</v>
      </c>
      <c r="AY28" s="121"/>
      <c r="AZ28" s="27"/>
    </row>
    <row r="29" spans="1:52" ht="15.75" customHeight="1">
      <c r="A29" s="43"/>
      <c r="B29" s="43"/>
      <c r="C29" s="243">
        <f>IF(I30=I27,C26,A30)</f>
        <v>3</v>
      </c>
      <c r="D29" s="11"/>
      <c r="E29" s="32"/>
      <c r="F29" s="11"/>
      <c r="G29" s="33"/>
      <c r="H29" s="11"/>
      <c r="I29" s="25">
        <f>I30</f>
        <v>136.75</v>
      </c>
      <c r="J29" s="79"/>
      <c r="K29" s="116" t="s">
        <v>32</v>
      </c>
      <c r="L29" s="118"/>
      <c r="M29" s="118"/>
      <c r="N29" s="118"/>
      <c r="O29" s="78">
        <v>132700</v>
      </c>
      <c r="P29" s="11"/>
      <c r="Q29" s="116" t="s">
        <v>16</v>
      </c>
      <c r="R29" s="117"/>
      <c r="S29" s="118"/>
      <c r="T29" s="118"/>
      <c r="U29" s="118"/>
      <c r="V29" s="78">
        <v>181267</v>
      </c>
      <c r="W29" s="20"/>
      <c r="X29" s="116" t="s">
        <v>17</v>
      </c>
      <c r="Y29" s="117"/>
      <c r="Z29" s="118"/>
      <c r="AA29" s="118"/>
      <c r="AB29" s="118"/>
      <c r="AC29" s="78">
        <v>32166</v>
      </c>
      <c r="AD29" s="20"/>
      <c r="AE29" s="116" t="s">
        <v>18</v>
      </c>
      <c r="AF29" s="117"/>
      <c r="AG29" s="118"/>
      <c r="AH29" s="118"/>
      <c r="AI29" s="118"/>
      <c r="AJ29" s="78">
        <v>340720</v>
      </c>
      <c r="AK29" s="20"/>
      <c r="AL29" s="116" t="s">
        <v>16</v>
      </c>
      <c r="AM29" s="117"/>
      <c r="AN29" s="118"/>
      <c r="AO29" s="118"/>
      <c r="AP29" s="118"/>
      <c r="AQ29" s="78">
        <v>181267</v>
      </c>
      <c r="AR29" s="20"/>
      <c r="AS29" s="116" t="s">
        <v>5</v>
      </c>
      <c r="AT29" s="117"/>
      <c r="AU29" s="118"/>
      <c r="AV29" s="118"/>
      <c r="AW29" s="118"/>
      <c r="AX29" s="103">
        <v>304883</v>
      </c>
      <c r="AY29" s="119"/>
      <c r="AZ29" s="27"/>
    </row>
    <row r="30" spans="1:60" ht="15.75" customHeight="1">
      <c r="A30" s="43">
        <v>3</v>
      </c>
      <c r="B30" s="43"/>
      <c r="C30" s="243">
        <f>IF(B29=B30,C29,#REF!)</f>
        <v>3</v>
      </c>
      <c r="D30" s="11"/>
      <c r="E30" s="77" t="s">
        <v>34</v>
      </c>
      <c r="F30" s="11"/>
      <c r="G30" s="163">
        <v>463</v>
      </c>
      <c r="H30" s="11"/>
      <c r="I30" s="51">
        <f>SUM(O30+V30+AC30+AJ30+AQ30+AX30)</f>
        <v>136.75</v>
      </c>
      <c r="J30" s="80"/>
      <c r="K30" s="66">
        <v>5.1</v>
      </c>
      <c r="L30" s="67">
        <v>1.7</v>
      </c>
      <c r="M30" s="67">
        <v>2.15</v>
      </c>
      <c r="N30" s="67"/>
      <c r="O30" s="68">
        <f>IF(K30&gt;0,(((K30)+(L31-L30))+(M31-M30))-(N30),0)</f>
        <v>21.25</v>
      </c>
      <c r="P30" s="11"/>
      <c r="Q30" s="66">
        <v>6.3</v>
      </c>
      <c r="R30" s="85">
        <v>7</v>
      </c>
      <c r="S30" s="67">
        <v>1.1</v>
      </c>
      <c r="T30" s="67">
        <v>2.1</v>
      </c>
      <c r="U30" s="67">
        <v>0</v>
      </c>
      <c r="V30" s="68">
        <f>IF(R30&gt;0,(SUM((Q30+R30)/2)+(S31-S30)+(T31-T30)-(U30)),0)</f>
        <v>23.450000000000003</v>
      </c>
      <c r="W30" s="11"/>
      <c r="X30" s="66">
        <v>6.4</v>
      </c>
      <c r="Y30" s="85">
        <v>6.75</v>
      </c>
      <c r="Z30" s="67">
        <v>2.2</v>
      </c>
      <c r="AA30" s="67">
        <v>2.9</v>
      </c>
      <c r="AB30" s="67">
        <v>0</v>
      </c>
      <c r="AC30" s="68">
        <f>IF(Y30&gt;0,(SUM((X30+Y30)/2)+(Z31-Z30)+(AA31-AA30)-(AB30)),0)</f>
        <v>21.475</v>
      </c>
      <c r="AD30" s="11"/>
      <c r="AE30" s="66">
        <v>6</v>
      </c>
      <c r="AF30" s="85">
        <v>5.25</v>
      </c>
      <c r="AG30" s="67">
        <v>2.1</v>
      </c>
      <c r="AH30" s="67">
        <v>2.85</v>
      </c>
      <c r="AI30" s="67">
        <v>0</v>
      </c>
      <c r="AJ30" s="68">
        <f>IF(AF30&gt;0,(SUM((AE30+AF30)/2)+(AG31-AG30)+(AH31-AH30)-(AI30)),0)</f>
        <v>20.675</v>
      </c>
      <c r="AK30" s="11"/>
      <c r="AL30" s="66">
        <v>7.5</v>
      </c>
      <c r="AM30" s="85">
        <v>7.45</v>
      </c>
      <c r="AN30" s="67">
        <v>1.2</v>
      </c>
      <c r="AO30" s="67">
        <v>2.8</v>
      </c>
      <c r="AP30" s="67">
        <v>0</v>
      </c>
      <c r="AQ30" s="68">
        <f>IF(AM30&gt;0,(SUM((AL30+AM30)/2)+(AN31-AN30)+(AO31-AO30)-(AP30)),0)</f>
        <v>23.474999999999998</v>
      </c>
      <c r="AR30" s="11"/>
      <c r="AS30" s="66">
        <v>8.1</v>
      </c>
      <c r="AT30" s="85">
        <v>9.15</v>
      </c>
      <c r="AU30" s="67">
        <v>0.7</v>
      </c>
      <c r="AV30" s="67">
        <v>1.5</v>
      </c>
      <c r="AW30" s="67">
        <v>0</v>
      </c>
      <c r="AX30" s="104">
        <f>IF(AT30&gt;0,(SUM((AS30+AT30)/2)+(AU31-AU30)+(AV31-AV30)-(AW30)),0)</f>
        <v>26.425</v>
      </c>
      <c r="AY30" s="120"/>
      <c r="AZ30" s="27"/>
      <c r="BA30">
        <f>COUNTIF((O30),"&gt;0")</f>
        <v>1</v>
      </c>
      <c r="BB30">
        <f>COUNTIF((V30),"&gt;0")</f>
        <v>1</v>
      </c>
      <c r="BC30">
        <f>COUNTIF((AC30),"&gt;0")</f>
        <v>1</v>
      </c>
      <c r="BD30">
        <f>COUNTIF((AJ30),"&gt;0")</f>
        <v>1</v>
      </c>
      <c r="BE30">
        <f>COUNTIF((AQ30),"&gt;0")</f>
        <v>1</v>
      </c>
      <c r="BF30">
        <f>COUNTIF((AX30),"&gt;0")</f>
        <v>1</v>
      </c>
      <c r="BH30">
        <f>SUM(BA30:BF30)</f>
        <v>6</v>
      </c>
    </row>
    <row r="31" spans="1:52" ht="11.25" customHeight="1">
      <c r="A31" s="43"/>
      <c r="B31" s="43"/>
      <c r="C31" s="243">
        <f>IF(B30=B31,C30,#REF!)</f>
        <v>3</v>
      </c>
      <c r="D31" s="11"/>
      <c r="E31" s="34"/>
      <c r="F31" s="11"/>
      <c r="G31" s="35"/>
      <c r="H31" s="11"/>
      <c r="I31" s="26">
        <f>I30</f>
        <v>136.75</v>
      </c>
      <c r="J31" s="81"/>
      <c r="K31" s="21">
        <v>7</v>
      </c>
      <c r="L31" s="22">
        <v>10</v>
      </c>
      <c r="M31" s="22">
        <v>10</v>
      </c>
      <c r="N31" s="22" t="s">
        <v>44</v>
      </c>
      <c r="O31" s="23">
        <f>SUM(((K31+L31)+M31))</f>
        <v>27</v>
      </c>
      <c r="P31" s="11"/>
      <c r="Q31" s="21">
        <v>10</v>
      </c>
      <c r="R31" s="86">
        <v>10</v>
      </c>
      <c r="S31" s="22">
        <v>10</v>
      </c>
      <c r="T31" s="22">
        <v>10</v>
      </c>
      <c r="U31" s="22" t="s">
        <v>44</v>
      </c>
      <c r="V31" s="23">
        <f>SUM(((Q31+R31)/2)+S31+T31)</f>
        <v>30</v>
      </c>
      <c r="W31" s="24"/>
      <c r="X31" s="21">
        <v>10</v>
      </c>
      <c r="Y31" s="86">
        <v>10</v>
      </c>
      <c r="Z31" s="22">
        <v>10</v>
      </c>
      <c r="AA31" s="22">
        <v>10</v>
      </c>
      <c r="AB31" s="22" t="s">
        <v>44</v>
      </c>
      <c r="AC31" s="23">
        <f>SUM(((X31+Y31)/2)+Z31+AA31)</f>
        <v>30</v>
      </c>
      <c r="AD31" s="24"/>
      <c r="AE31" s="21">
        <v>10</v>
      </c>
      <c r="AF31" s="86">
        <v>10</v>
      </c>
      <c r="AG31" s="22">
        <v>10</v>
      </c>
      <c r="AH31" s="22">
        <v>10</v>
      </c>
      <c r="AI31" s="22" t="s">
        <v>44</v>
      </c>
      <c r="AJ31" s="23">
        <f>SUM(((AE31+AF31)/2)+AG31+AH31)</f>
        <v>30</v>
      </c>
      <c r="AK31" s="24"/>
      <c r="AL31" s="21">
        <v>10</v>
      </c>
      <c r="AM31" s="86">
        <v>10</v>
      </c>
      <c r="AN31" s="22">
        <v>10</v>
      </c>
      <c r="AO31" s="22">
        <v>10</v>
      </c>
      <c r="AP31" s="22" t="s">
        <v>44</v>
      </c>
      <c r="AQ31" s="23">
        <f>SUM(((AL31+AM31)/2)+AN31+AO31)</f>
        <v>30</v>
      </c>
      <c r="AR31" s="24"/>
      <c r="AS31" s="21">
        <v>10</v>
      </c>
      <c r="AT31" s="86">
        <v>10</v>
      </c>
      <c r="AU31" s="22">
        <v>10</v>
      </c>
      <c r="AV31" s="22">
        <v>10</v>
      </c>
      <c r="AW31" s="22" t="s">
        <v>44</v>
      </c>
      <c r="AX31" s="105">
        <f>SUM(((AS31+AT31)/2)+AU31+AV31)</f>
        <v>30</v>
      </c>
      <c r="AY31" s="121"/>
      <c r="AZ31" s="27"/>
    </row>
    <row r="32" spans="1:52" ht="15.75" customHeight="1">
      <c r="A32" s="43"/>
      <c r="B32" s="43"/>
      <c r="C32" s="243">
        <f>IF(I33=I30,C29,A33)</f>
        <v>4</v>
      </c>
      <c r="D32" s="11"/>
      <c r="E32" s="32"/>
      <c r="F32" s="11"/>
      <c r="G32" s="33"/>
      <c r="H32" s="11"/>
      <c r="I32" s="25">
        <f>I33</f>
        <v>136.7</v>
      </c>
      <c r="J32" s="79"/>
      <c r="K32" s="116" t="s">
        <v>65</v>
      </c>
      <c r="L32" s="118"/>
      <c r="M32" s="118"/>
      <c r="N32" s="118"/>
      <c r="O32" s="78">
        <v>346939</v>
      </c>
      <c r="P32" s="11"/>
      <c r="Q32" s="116" t="s">
        <v>66</v>
      </c>
      <c r="R32" s="117"/>
      <c r="S32" s="118"/>
      <c r="T32" s="118"/>
      <c r="U32" s="118"/>
      <c r="V32" s="78">
        <v>213851</v>
      </c>
      <c r="W32" s="20"/>
      <c r="X32" s="116" t="s">
        <v>67</v>
      </c>
      <c r="Y32" s="117"/>
      <c r="Z32" s="118"/>
      <c r="AA32" s="118"/>
      <c r="AB32" s="118"/>
      <c r="AC32" s="78">
        <v>365516</v>
      </c>
      <c r="AD32" s="20"/>
      <c r="AE32" s="116" t="s">
        <v>68</v>
      </c>
      <c r="AF32" s="117"/>
      <c r="AG32" s="118"/>
      <c r="AH32" s="118"/>
      <c r="AI32" s="118"/>
      <c r="AJ32" s="78">
        <v>243742</v>
      </c>
      <c r="AK32" s="20"/>
      <c r="AL32" s="116" t="s">
        <v>69</v>
      </c>
      <c r="AM32" s="117"/>
      <c r="AN32" s="118"/>
      <c r="AO32" s="118"/>
      <c r="AP32" s="118"/>
      <c r="AQ32" s="78">
        <v>326936</v>
      </c>
      <c r="AR32" s="20"/>
      <c r="AS32" s="116" t="s">
        <v>66</v>
      </c>
      <c r="AT32" s="117"/>
      <c r="AU32" s="118"/>
      <c r="AV32" s="118"/>
      <c r="AW32" s="118"/>
      <c r="AX32" s="103">
        <v>213851</v>
      </c>
      <c r="AY32" s="119"/>
      <c r="AZ32" s="27"/>
    </row>
    <row r="33" spans="1:60" ht="15.75" customHeight="1">
      <c r="A33" s="43">
        <v>4</v>
      </c>
      <c r="B33" s="43"/>
      <c r="C33" s="243">
        <f>IF(B32=B33,C32,#REF!)</f>
        <v>4</v>
      </c>
      <c r="D33" s="11"/>
      <c r="E33" s="77" t="s">
        <v>55</v>
      </c>
      <c r="F33" s="11"/>
      <c r="G33" s="163">
        <v>1233</v>
      </c>
      <c r="H33" s="11"/>
      <c r="I33" s="51">
        <f>SUM(O33+V33+AC33+AJ33+AQ33+AX33)</f>
        <v>136.7</v>
      </c>
      <c r="J33" s="80"/>
      <c r="K33" s="66">
        <v>5.2</v>
      </c>
      <c r="L33" s="67">
        <v>1.5</v>
      </c>
      <c r="M33" s="67">
        <v>1.9</v>
      </c>
      <c r="N33" s="67">
        <v>0</v>
      </c>
      <c r="O33" s="68">
        <f>IF(K33&gt;0,(((K33)+(L34-L33))+(M34-M33))-(N33),0)</f>
        <v>21.799999999999997</v>
      </c>
      <c r="P33" s="11"/>
      <c r="Q33" s="66">
        <v>7.7</v>
      </c>
      <c r="R33" s="85">
        <v>6.85</v>
      </c>
      <c r="S33" s="67">
        <v>1.15</v>
      </c>
      <c r="T33" s="67">
        <v>1.8</v>
      </c>
      <c r="U33" s="67">
        <v>0</v>
      </c>
      <c r="V33" s="68">
        <f>IF(R33&gt;0,(SUM((Q33+R33)/2)+(S34-S33)+(T34-T33)-(U33)),0)</f>
        <v>24.325</v>
      </c>
      <c r="W33" s="11"/>
      <c r="X33" s="66">
        <v>7.6</v>
      </c>
      <c r="Y33" s="85">
        <v>7</v>
      </c>
      <c r="Z33" s="67">
        <v>1.15</v>
      </c>
      <c r="AA33" s="67">
        <v>2.65</v>
      </c>
      <c r="AB33" s="67">
        <v>0.1</v>
      </c>
      <c r="AC33" s="68">
        <f>IF(Y33&gt;0,(SUM((X33+Y33)/2)+(Z34-Z33)+(AA34-AA33)-(AB33)),0)</f>
        <v>23.4</v>
      </c>
      <c r="AD33" s="11"/>
      <c r="AE33" s="66">
        <v>6.7</v>
      </c>
      <c r="AF33" s="85">
        <v>3.3</v>
      </c>
      <c r="AG33" s="67">
        <v>1.6</v>
      </c>
      <c r="AH33" s="67">
        <v>2.95</v>
      </c>
      <c r="AI33" s="67">
        <v>0</v>
      </c>
      <c r="AJ33" s="68">
        <f>IF(AF33&gt;0,(SUM((AE33+AF33)/2)+(AG34-AG33)+(AH34-AH33)-(AI33)),0)</f>
        <v>20.45</v>
      </c>
      <c r="AK33" s="11"/>
      <c r="AL33" s="66">
        <v>7.1</v>
      </c>
      <c r="AM33" s="85">
        <v>5.9</v>
      </c>
      <c r="AN33" s="67">
        <v>1.75</v>
      </c>
      <c r="AO33" s="67">
        <v>3.2</v>
      </c>
      <c r="AP33" s="67">
        <v>0</v>
      </c>
      <c r="AQ33" s="68">
        <f>IF(AM33&gt;0,(SUM((AL33+AM33)/2)+(AN34-AN33)+(AO34-AO33)-(AP33)),0)</f>
        <v>21.55</v>
      </c>
      <c r="AR33" s="11"/>
      <c r="AS33" s="66">
        <v>8.2</v>
      </c>
      <c r="AT33" s="85">
        <v>7.05</v>
      </c>
      <c r="AU33" s="67">
        <v>0.8</v>
      </c>
      <c r="AV33" s="67">
        <v>1.65</v>
      </c>
      <c r="AW33" s="67">
        <v>0</v>
      </c>
      <c r="AX33" s="104">
        <f>IF(AT33&gt;0,(SUM((AS33+AT33)/2)+(AU34-AU33)+(AV34-AV33)-(AW33)),0)</f>
        <v>25.174999999999997</v>
      </c>
      <c r="AY33" s="120"/>
      <c r="AZ33" s="27"/>
      <c r="BA33">
        <f>COUNTIF((O33),"&gt;0")</f>
        <v>1</v>
      </c>
      <c r="BB33">
        <f>COUNTIF((V33),"&gt;0")</f>
        <v>1</v>
      </c>
      <c r="BC33">
        <f>COUNTIF((AC33),"&gt;0")</f>
        <v>1</v>
      </c>
      <c r="BD33">
        <f>COUNTIF((AJ33),"&gt;0")</f>
        <v>1</v>
      </c>
      <c r="BE33">
        <f>COUNTIF((AQ33),"&gt;0")</f>
        <v>1</v>
      </c>
      <c r="BF33">
        <f>COUNTIF((AX33),"&gt;0")</f>
        <v>1</v>
      </c>
      <c r="BH33">
        <f>SUM(BA33:BF33)</f>
        <v>6</v>
      </c>
    </row>
    <row r="34" spans="1:52" ht="11.25" customHeight="1">
      <c r="A34" s="43"/>
      <c r="B34" s="43"/>
      <c r="C34" s="243">
        <f>IF(B33=B34,C33,#REF!)</f>
        <v>4</v>
      </c>
      <c r="D34" s="11"/>
      <c r="E34" s="34"/>
      <c r="F34" s="11"/>
      <c r="G34" s="35"/>
      <c r="H34" s="11"/>
      <c r="I34" s="26">
        <f>I33</f>
        <v>136.7</v>
      </c>
      <c r="J34" s="81"/>
      <c r="K34" s="21">
        <v>7</v>
      </c>
      <c r="L34" s="22">
        <v>10</v>
      </c>
      <c r="M34" s="22">
        <v>10</v>
      </c>
      <c r="N34" s="22" t="s">
        <v>44</v>
      </c>
      <c r="O34" s="23">
        <f>SUM(((K34+L34)+M34))</f>
        <v>27</v>
      </c>
      <c r="P34" s="11"/>
      <c r="Q34" s="21">
        <v>10</v>
      </c>
      <c r="R34" s="86">
        <v>10</v>
      </c>
      <c r="S34" s="22">
        <v>10</v>
      </c>
      <c r="T34" s="22">
        <v>10</v>
      </c>
      <c r="U34" s="22" t="s">
        <v>44</v>
      </c>
      <c r="V34" s="23">
        <f>SUM(((Q34+R34)/2)+S34+T34)</f>
        <v>30</v>
      </c>
      <c r="W34" s="24"/>
      <c r="X34" s="21">
        <v>10</v>
      </c>
      <c r="Y34" s="86">
        <v>10</v>
      </c>
      <c r="Z34" s="22">
        <v>10</v>
      </c>
      <c r="AA34" s="22">
        <v>10</v>
      </c>
      <c r="AB34" s="22" t="s">
        <v>44</v>
      </c>
      <c r="AC34" s="23">
        <f>SUM(((X34+Y34)/2)+Z34+AA34)</f>
        <v>30</v>
      </c>
      <c r="AD34" s="24"/>
      <c r="AE34" s="21">
        <v>10</v>
      </c>
      <c r="AF34" s="86">
        <v>10</v>
      </c>
      <c r="AG34" s="22">
        <v>10</v>
      </c>
      <c r="AH34" s="22">
        <v>10</v>
      </c>
      <c r="AI34" s="22" t="s">
        <v>44</v>
      </c>
      <c r="AJ34" s="23">
        <f>SUM(((AE34+AF34)/2)+AG34+AH34)</f>
        <v>30</v>
      </c>
      <c r="AK34" s="24"/>
      <c r="AL34" s="21">
        <v>10</v>
      </c>
      <c r="AM34" s="86">
        <v>10</v>
      </c>
      <c r="AN34" s="22">
        <v>10</v>
      </c>
      <c r="AO34" s="22">
        <v>10</v>
      </c>
      <c r="AP34" s="22" t="s">
        <v>44</v>
      </c>
      <c r="AQ34" s="23">
        <f>SUM(((AL34+AM34)/2)+AN34+AO34)</f>
        <v>30</v>
      </c>
      <c r="AR34" s="24"/>
      <c r="AS34" s="21">
        <v>10</v>
      </c>
      <c r="AT34" s="86">
        <v>10</v>
      </c>
      <c r="AU34" s="22">
        <v>10</v>
      </c>
      <c r="AV34" s="22">
        <v>10</v>
      </c>
      <c r="AW34" s="22" t="s">
        <v>44</v>
      </c>
      <c r="AX34" s="105">
        <f>SUM(((AS34+AT34)/2)+AU34+AV34)</f>
        <v>30</v>
      </c>
      <c r="AY34" s="121"/>
      <c r="AZ34" s="27"/>
    </row>
    <row r="35" spans="1:52" ht="15.75" customHeight="1">
      <c r="A35" s="43"/>
      <c r="B35" s="43"/>
      <c r="C35" s="243">
        <f>IF(I36=I33,C32,A36)</f>
        <v>5</v>
      </c>
      <c r="D35" s="11"/>
      <c r="E35" s="32"/>
      <c r="F35" s="11"/>
      <c r="G35" s="33"/>
      <c r="H35" s="11"/>
      <c r="I35" s="25">
        <f>I36</f>
        <v>136.05</v>
      </c>
      <c r="J35" s="79"/>
      <c r="K35" s="116" t="s">
        <v>70</v>
      </c>
      <c r="L35" s="118"/>
      <c r="M35" s="118"/>
      <c r="N35" s="118"/>
      <c r="O35" s="78">
        <v>264470</v>
      </c>
      <c r="P35" s="11"/>
      <c r="Q35" s="116" t="s">
        <v>71</v>
      </c>
      <c r="R35" s="117"/>
      <c r="S35" s="118"/>
      <c r="T35" s="118"/>
      <c r="U35" s="118"/>
      <c r="V35" s="78">
        <v>366785</v>
      </c>
      <c r="W35" s="20"/>
      <c r="X35" s="116" t="s">
        <v>72</v>
      </c>
      <c r="Y35" s="117"/>
      <c r="Z35" s="118"/>
      <c r="AA35" s="118"/>
      <c r="AB35" s="118"/>
      <c r="AC35" s="78">
        <v>148699</v>
      </c>
      <c r="AD35" s="20"/>
      <c r="AE35" s="116" t="s">
        <v>73</v>
      </c>
      <c r="AF35" s="117"/>
      <c r="AG35" s="118"/>
      <c r="AH35" s="118"/>
      <c r="AI35" s="118"/>
      <c r="AJ35" s="78">
        <v>293263</v>
      </c>
      <c r="AK35" s="20"/>
      <c r="AL35" s="116" t="s">
        <v>72</v>
      </c>
      <c r="AM35" s="117"/>
      <c r="AN35" s="118"/>
      <c r="AO35" s="118"/>
      <c r="AP35" s="118"/>
      <c r="AQ35" s="78">
        <v>148699</v>
      </c>
      <c r="AR35" s="20"/>
      <c r="AS35" s="116" t="s">
        <v>7</v>
      </c>
      <c r="AT35" s="117"/>
      <c r="AU35" s="118"/>
      <c r="AV35" s="118"/>
      <c r="AW35" s="118"/>
      <c r="AX35" s="103">
        <v>22435</v>
      </c>
      <c r="AY35" s="119"/>
      <c r="AZ35" s="27"/>
    </row>
    <row r="36" spans="1:60" ht="15.75" customHeight="1">
      <c r="A36" s="43">
        <v>5</v>
      </c>
      <c r="B36" s="43"/>
      <c r="C36" s="243">
        <f>IF(B35=B36,C35,#REF!)</f>
        <v>5</v>
      </c>
      <c r="D36" s="11"/>
      <c r="E36" s="77" t="s">
        <v>99</v>
      </c>
      <c r="F36" s="11"/>
      <c r="G36" s="163">
        <v>988</v>
      </c>
      <c r="H36" s="11"/>
      <c r="I36" s="51">
        <f>SUM(O36+V36+AC36+AJ36+AQ36+AX36)</f>
        <v>136.05</v>
      </c>
      <c r="J36" s="80"/>
      <c r="K36" s="66">
        <v>6.7</v>
      </c>
      <c r="L36" s="67">
        <v>1.25</v>
      </c>
      <c r="M36" s="67">
        <v>1.5</v>
      </c>
      <c r="N36" s="67">
        <v>0</v>
      </c>
      <c r="O36" s="68">
        <f>IF(K36&gt;0,(((K36)+(L37-L36))+(M37-M36))-(N36),0)</f>
        <v>23.95</v>
      </c>
      <c r="P36" s="11"/>
      <c r="Q36" s="66">
        <v>6.3</v>
      </c>
      <c r="R36" s="85">
        <v>7.2</v>
      </c>
      <c r="S36" s="67">
        <v>1.1</v>
      </c>
      <c r="T36" s="67">
        <v>2.35</v>
      </c>
      <c r="U36" s="67">
        <v>0.15</v>
      </c>
      <c r="V36" s="68">
        <f>IF(R36&gt;0,(SUM((Q36+R36)/2)+(S37-S36)+(T37-T36)-(U36)),0)</f>
        <v>23.150000000000002</v>
      </c>
      <c r="W36" s="11"/>
      <c r="X36" s="66">
        <v>6.5</v>
      </c>
      <c r="Y36" s="85">
        <v>6.85</v>
      </c>
      <c r="Z36" s="67">
        <v>1.9</v>
      </c>
      <c r="AA36" s="67">
        <v>2.6</v>
      </c>
      <c r="AB36" s="67">
        <v>0</v>
      </c>
      <c r="AC36" s="68">
        <f>IF(Y36&gt;0,(SUM((X36+Y36)/2)+(Z37-Z36)+(AA37-AA36)-(AB36)),0)</f>
        <v>22.174999999999997</v>
      </c>
      <c r="AD36" s="11"/>
      <c r="AE36" s="66">
        <v>6.2</v>
      </c>
      <c r="AF36" s="85">
        <v>5.85</v>
      </c>
      <c r="AG36" s="67">
        <v>1.8</v>
      </c>
      <c r="AH36" s="67">
        <v>3.3</v>
      </c>
      <c r="AI36" s="67">
        <v>0</v>
      </c>
      <c r="AJ36" s="68">
        <f>IF(AF36&gt;0,(SUM((AE36+AF36)/2)+(AG37-AG36)+(AH37-AH36)-(AI36)),0)</f>
        <v>20.925</v>
      </c>
      <c r="AK36" s="11"/>
      <c r="AL36" s="66">
        <v>8</v>
      </c>
      <c r="AM36" s="85">
        <v>6.5</v>
      </c>
      <c r="AN36" s="67">
        <v>1.7</v>
      </c>
      <c r="AO36" s="67">
        <v>2.65</v>
      </c>
      <c r="AP36" s="67">
        <v>0</v>
      </c>
      <c r="AQ36" s="68">
        <f>IF(AM36&gt;0,(SUM((AL36+AM36)/2)+(AN37-AN36)+(AO37-AO36)-(AP36)),0)</f>
        <v>22.9</v>
      </c>
      <c r="AR36" s="11"/>
      <c r="AS36" s="66">
        <v>6.9</v>
      </c>
      <c r="AT36" s="85">
        <v>6.7</v>
      </c>
      <c r="AU36" s="67">
        <v>1.2</v>
      </c>
      <c r="AV36" s="67">
        <v>2.65</v>
      </c>
      <c r="AW36" s="67">
        <v>0</v>
      </c>
      <c r="AX36" s="104">
        <f>IF(AT36&gt;0,(SUM((AS36+AT36)/2)+(AU37-AU36)+(AV37-AV36)-(AW36)),0)</f>
        <v>22.950000000000003</v>
      </c>
      <c r="AY36" s="120"/>
      <c r="AZ36" s="27"/>
      <c r="BA36">
        <f>COUNTIF((O36),"&gt;0")</f>
        <v>1</v>
      </c>
      <c r="BB36">
        <f>COUNTIF((V36),"&gt;0")</f>
        <v>1</v>
      </c>
      <c r="BC36">
        <f>COUNTIF((AC36),"&gt;0")</f>
        <v>1</v>
      </c>
      <c r="BD36">
        <f>COUNTIF((AJ36),"&gt;0")</f>
        <v>1</v>
      </c>
      <c r="BE36">
        <f>COUNTIF((AQ36),"&gt;0")</f>
        <v>1</v>
      </c>
      <c r="BF36">
        <f>COUNTIF((AX36),"&gt;0")</f>
        <v>1</v>
      </c>
      <c r="BH36">
        <f>SUM(BA36:BF36)</f>
        <v>6</v>
      </c>
    </row>
    <row r="37" spans="1:52" ht="11.25" customHeight="1">
      <c r="A37" s="43"/>
      <c r="B37" s="43"/>
      <c r="C37" s="243">
        <f>IF(B36=B37,C36,#REF!)</f>
        <v>5</v>
      </c>
      <c r="D37" s="11"/>
      <c r="E37" s="34"/>
      <c r="F37" s="11"/>
      <c r="G37" s="35"/>
      <c r="H37" s="11"/>
      <c r="I37" s="26">
        <f>I36</f>
        <v>136.05</v>
      </c>
      <c r="J37" s="81"/>
      <c r="K37" s="21">
        <v>7</v>
      </c>
      <c r="L37" s="22">
        <v>10</v>
      </c>
      <c r="M37" s="22">
        <v>10</v>
      </c>
      <c r="N37" s="22" t="s">
        <v>44</v>
      </c>
      <c r="O37" s="23">
        <f>SUM(((K37+L37)+M37))</f>
        <v>27</v>
      </c>
      <c r="P37" s="11"/>
      <c r="Q37" s="21">
        <v>10</v>
      </c>
      <c r="R37" s="86">
        <v>10</v>
      </c>
      <c r="S37" s="22">
        <v>10</v>
      </c>
      <c r="T37" s="22">
        <v>10</v>
      </c>
      <c r="U37" s="22" t="s">
        <v>44</v>
      </c>
      <c r="V37" s="23">
        <f>SUM(((Q37+R37)/2)+S37+T37)</f>
        <v>30</v>
      </c>
      <c r="W37" s="24"/>
      <c r="X37" s="21">
        <v>10</v>
      </c>
      <c r="Y37" s="86">
        <v>10</v>
      </c>
      <c r="Z37" s="22">
        <v>10</v>
      </c>
      <c r="AA37" s="22">
        <v>10</v>
      </c>
      <c r="AB37" s="22" t="s">
        <v>44</v>
      </c>
      <c r="AC37" s="23">
        <f>SUM(((X37+Y37)/2)+Z37+AA37)</f>
        <v>30</v>
      </c>
      <c r="AD37" s="24"/>
      <c r="AE37" s="21">
        <v>10</v>
      </c>
      <c r="AF37" s="86">
        <v>10</v>
      </c>
      <c r="AG37" s="22">
        <v>10</v>
      </c>
      <c r="AH37" s="22">
        <v>10</v>
      </c>
      <c r="AI37" s="22" t="s">
        <v>44</v>
      </c>
      <c r="AJ37" s="23">
        <f>SUM(((AE37+AF37)/2)+AG37+AH37)</f>
        <v>30</v>
      </c>
      <c r="AK37" s="24"/>
      <c r="AL37" s="21">
        <v>10</v>
      </c>
      <c r="AM37" s="86">
        <v>10</v>
      </c>
      <c r="AN37" s="22">
        <v>10</v>
      </c>
      <c r="AO37" s="22">
        <v>10</v>
      </c>
      <c r="AP37" s="22" t="s">
        <v>44</v>
      </c>
      <c r="AQ37" s="23">
        <f>SUM(((AL37+AM37)/2)+AN37+AO37)</f>
        <v>30</v>
      </c>
      <c r="AR37" s="24"/>
      <c r="AS37" s="21">
        <v>10</v>
      </c>
      <c r="AT37" s="86">
        <v>10</v>
      </c>
      <c r="AU37" s="22">
        <v>10</v>
      </c>
      <c r="AV37" s="22">
        <v>10</v>
      </c>
      <c r="AW37" s="22" t="s">
        <v>44</v>
      </c>
      <c r="AX37" s="105">
        <f>SUM(((AS37+AT37)/2)+AU37+AV37)</f>
        <v>30</v>
      </c>
      <c r="AY37" s="121"/>
      <c r="AZ37" s="27"/>
    </row>
    <row r="38" spans="1:52" ht="15.75" customHeight="1">
      <c r="A38" s="43"/>
      <c r="B38" s="43"/>
      <c r="C38" s="243">
        <f>IF(I39=I36,C35,A39)</f>
        <v>6</v>
      </c>
      <c r="D38" s="11"/>
      <c r="E38" s="32"/>
      <c r="F38" s="11"/>
      <c r="G38" s="33"/>
      <c r="H38" s="11"/>
      <c r="I38" s="25">
        <f>I39</f>
        <v>134.875</v>
      </c>
      <c r="J38" s="79"/>
      <c r="K38" s="116" t="s">
        <v>74</v>
      </c>
      <c r="L38" s="118"/>
      <c r="M38" s="118"/>
      <c r="N38" s="118"/>
      <c r="O38" s="78">
        <v>335935</v>
      </c>
      <c r="P38" s="11"/>
      <c r="Q38" s="116" t="s">
        <v>75</v>
      </c>
      <c r="R38" s="117"/>
      <c r="S38" s="118"/>
      <c r="T38" s="118"/>
      <c r="U38" s="118"/>
      <c r="V38" s="78">
        <v>228236</v>
      </c>
      <c r="W38" s="20"/>
      <c r="X38" s="116" t="s">
        <v>76</v>
      </c>
      <c r="Y38" s="117"/>
      <c r="Z38" s="118"/>
      <c r="AA38" s="118"/>
      <c r="AB38" s="118"/>
      <c r="AC38" s="78">
        <v>148777</v>
      </c>
      <c r="AD38" s="20"/>
      <c r="AE38" s="116" t="s">
        <v>77</v>
      </c>
      <c r="AF38" s="117"/>
      <c r="AG38" s="118"/>
      <c r="AH38" s="118"/>
      <c r="AI38" s="118"/>
      <c r="AJ38" s="78">
        <v>26284</v>
      </c>
      <c r="AK38" s="20"/>
      <c r="AL38" s="116" t="s">
        <v>76</v>
      </c>
      <c r="AM38" s="117"/>
      <c r="AN38" s="118"/>
      <c r="AO38" s="118"/>
      <c r="AP38" s="118"/>
      <c r="AQ38" s="78">
        <v>148777</v>
      </c>
      <c r="AR38" s="20"/>
      <c r="AS38" s="116" t="s">
        <v>78</v>
      </c>
      <c r="AT38" s="117"/>
      <c r="AU38" s="118"/>
      <c r="AV38" s="118"/>
      <c r="AW38" s="118"/>
      <c r="AX38" s="103">
        <v>158213</v>
      </c>
      <c r="AY38" s="119"/>
      <c r="AZ38" s="27"/>
    </row>
    <row r="39" spans="1:60" ht="15.75" customHeight="1">
      <c r="A39" s="43">
        <v>6</v>
      </c>
      <c r="B39" s="43"/>
      <c r="C39" s="243">
        <f>IF(B38=B39,C38,#REF!)</f>
        <v>6</v>
      </c>
      <c r="D39" s="11"/>
      <c r="E39" s="77" t="s">
        <v>36</v>
      </c>
      <c r="F39" s="11"/>
      <c r="G39" s="163">
        <v>240</v>
      </c>
      <c r="H39" s="11"/>
      <c r="I39" s="51">
        <f>SUM(O39+V39+AC39+AJ39+AQ39+AX39)</f>
        <v>134.875</v>
      </c>
      <c r="J39" s="80"/>
      <c r="K39" s="66">
        <v>5.8</v>
      </c>
      <c r="L39" s="67">
        <v>1.7</v>
      </c>
      <c r="M39" s="67">
        <v>2.05</v>
      </c>
      <c r="N39" s="67">
        <v>0</v>
      </c>
      <c r="O39" s="68">
        <f>IF(K39&gt;0,(((K39)+(L40-L39))+(M40-M39))-(N39),0)</f>
        <v>22.05</v>
      </c>
      <c r="P39" s="11"/>
      <c r="Q39" s="66">
        <v>5</v>
      </c>
      <c r="R39" s="85">
        <v>7</v>
      </c>
      <c r="S39" s="67">
        <v>1.7</v>
      </c>
      <c r="T39" s="67">
        <v>2.8</v>
      </c>
      <c r="U39" s="67">
        <v>0</v>
      </c>
      <c r="V39" s="68">
        <f>IF(R39&gt;0,(SUM((Q39+R39)/2)+(S40-S39)+(T40-T39)-(U39)),0)</f>
        <v>21.5</v>
      </c>
      <c r="W39" s="11"/>
      <c r="X39" s="66">
        <v>6.6</v>
      </c>
      <c r="Y39" s="85">
        <v>7.25</v>
      </c>
      <c r="Z39" s="67">
        <v>1.25</v>
      </c>
      <c r="AA39" s="67">
        <v>2.5</v>
      </c>
      <c r="AB39" s="67">
        <v>0</v>
      </c>
      <c r="AC39" s="68">
        <f>IF(Y39&gt;0,(SUM((X39+Y39)/2)+(Z40-Z39)+(AA40-AA39)-(AB39)),0)</f>
        <v>23.175</v>
      </c>
      <c r="AD39" s="11"/>
      <c r="AE39" s="66">
        <v>5.4</v>
      </c>
      <c r="AF39" s="85">
        <v>6.85</v>
      </c>
      <c r="AG39" s="67">
        <v>1.8</v>
      </c>
      <c r="AH39" s="67">
        <v>2.15</v>
      </c>
      <c r="AI39" s="67">
        <v>0</v>
      </c>
      <c r="AJ39" s="68">
        <f>IF(AF39&gt;0,(SUM((AE39+AF39)/2)+(AG40-AG39)+(AH40-AH39)-(AI39)),0)</f>
        <v>22.174999999999997</v>
      </c>
      <c r="AK39" s="11"/>
      <c r="AL39" s="66">
        <v>7.4</v>
      </c>
      <c r="AM39" s="85">
        <v>7.95</v>
      </c>
      <c r="AN39" s="67">
        <v>1.1</v>
      </c>
      <c r="AO39" s="67">
        <v>1.95</v>
      </c>
      <c r="AP39" s="67">
        <v>0</v>
      </c>
      <c r="AQ39" s="68">
        <f>IF(AM39&gt;0,(SUM((AL39+AM39)/2)+(AN40-AN39)+(AO40-AO39)-(AP39)),0)</f>
        <v>24.625000000000004</v>
      </c>
      <c r="AR39" s="11"/>
      <c r="AS39" s="66">
        <v>5</v>
      </c>
      <c r="AT39" s="85">
        <v>5.7</v>
      </c>
      <c r="AU39" s="67">
        <v>1.5</v>
      </c>
      <c r="AV39" s="67">
        <v>2.5</v>
      </c>
      <c r="AW39" s="67">
        <v>0</v>
      </c>
      <c r="AX39" s="104">
        <f>IF(AT39&gt;0,(SUM((AS39+AT39)/2)+(AU40-AU39)+(AV40-AV39)-(AW39)),0)</f>
        <v>21.35</v>
      </c>
      <c r="AY39" s="120"/>
      <c r="AZ39" s="27"/>
      <c r="BA39">
        <f>COUNTIF((O39),"&gt;0")</f>
        <v>1</v>
      </c>
      <c r="BB39">
        <f>COUNTIF((V39),"&gt;0")</f>
        <v>1</v>
      </c>
      <c r="BC39">
        <f>COUNTIF((AC39),"&gt;0")</f>
        <v>1</v>
      </c>
      <c r="BD39">
        <f>COUNTIF((AJ39),"&gt;0")</f>
        <v>1</v>
      </c>
      <c r="BE39">
        <f>COUNTIF((AQ39),"&gt;0")</f>
        <v>1</v>
      </c>
      <c r="BF39">
        <f>COUNTIF((AX39),"&gt;0")</f>
        <v>1</v>
      </c>
      <c r="BH39">
        <f>SUM(BA39:BF39)</f>
        <v>6</v>
      </c>
    </row>
    <row r="40" spans="1:52" ht="11.25" customHeight="1">
      <c r="A40" s="43"/>
      <c r="B40" s="43"/>
      <c r="C40" s="243">
        <f>IF(B39=B40,C39,#REF!)</f>
        <v>6</v>
      </c>
      <c r="D40" s="11"/>
      <c r="E40" s="34"/>
      <c r="F40" s="11"/>
      <c r="G40" s="35"/>
      <c r="H40" s="11"/>
      <c r="I40" s="26">
        <f>I39</f>
        <v>134.875</v>
      </c>
      <c r="J40" s="81"/>
      <c r="K40" s="21">
        <v>7</v>
      </c>
      <c r="L40" s="22">
        <v>10</v>
      </c>
      <c r="M40" s="22">
        <v>10</v>
      </c>
      <c r="N40" s="22" t="s">
        <v>44</v>
      </c>
      <c r="O40" s="23">
        <f>SUM(((K40+L40)+M40))</f>
        <v>27</v>
      </c>
      <c r="P40" s="11"/>
      <c r="Q40" s="21">
        <v>10</v>
      </c>
      <c r="R40" s="86">
        <v>10</v>
      </c>
      <c r="S40" s="22">
        <v>10</v>
      </c>
      <c r="T40" s="22">
        <v>10</v>
      </c>
      <c r="U40" s="22" t="s">
        <v>44</v>
      </c>
      <c r="V40" s="23">
        <f>SUM(((Q40+R40)/2)+S40+T40)</f>
        <v>30</v>
      </c>
      <c r="W40" s="24"/>
      <c r="X40" s="21">
        <v>10</v>
      </c>
      <c r="Y40" s="86">
        <v>10</v>
      </c>
      <c r="Z40" s="22">
        <v>10</v>
      </c>
      <c r="AA40" s="22">
        <v>10</v>
      </c>
      <c r="AB40" s="22" t="s">
        <v>44</v>
      </c>
      <c r="AC40" s="23">
        <f>SUM(((X40+Y40)/2)+Z40+AA40)</f>
        <v>30</v>
      </c>
      <c r="AD40" s="24"/>
      <c r="AE40" s="21">
        <v>10</v>
      </c>
      <c r="AF40" s="86">
        <v>10</v>
      </c>
      <c r="AG40" s="22">
        <v>10</v>
      </c>
      <c r="AH40" s="22">
        <v>10</v>
      </c>
      <c r="AI40" s="22" t="s">
        <v>44</v>
      </c>
      <c r="AJ40" s="23">
        <f>SUM(((AE40+AF40)/2)+AG40+AH40)</f>
        <v>30</v>
      </c>
      <c r="AK40" s="24"/>
      <c r="AL40" s="21">
        <v>10</v>
      </c>
      <c r="AM40" s="86">
        <v>10</v>
      </c>
      <c r="AN40" s="22">
        <v>10</v>
      </c>
      <c r="AO40" s="22">
        <v>10</v>
      </c>
      <c r="AP40" s="22" t="s">
        <v>44</v>
      </c>
      <c r="AQ40" s="23">
        <f>SUM(((AL40+AM40)/2)+AN40+AO40)</f>
        <v>30</v>
      </c>
      <c r="AR40" s="24"/>
      <c r="AS40" s="21">
        <v>10</v>
      </c>
      <c r="AT40" s="86">
        <v>10</v>
      </c>
      <c r="AU40" s="22">
        <v>10</v>
      </c>
      <c r="AV40" s="22">
        <v>10</v>
      </c>
      <c r="AW40" s="22" t="s">
        <v>44</v>
      </c>
      <c r="AX40" s="105">
        <f>SUM(((AS40+AT40)/2)+AU40+AV40)</f>
        <v>30</v>
      </c>
      <c r="AY40" s="121"/>
      <c r="AZ40" s="27"/>
    </row>
    <row r="41" spans="1:52" ht="15.75" customHeight="1">
      <c r="A41" s="43"/>
      <c r="B41" s="43"/>
      <c r="C41" s="243">
        <f>IF(I42=I39,C38,A42)</f>
        <v>7</v>
      </c>
      <c r="D41" s="11"/>
      <c r="E41" s="32"/>
      <c r="F41" s="11"/>
      <c r="G41" s="33"/>
      <c r="H41" s="11"/>
      <c r="I41" s="25">
        <f>I42</f>
        <v>134</v>
      </c>
      <c r="J41" s="79"/>
      <c r="K41" s="116" t="s">
        <v>79</v>
      </c>
      <c r="L41" s="118"/>
      <c r="M41" s="118"/>
      <c r="N41" s="118"/>
      <c r="O41" s="78">
        <v>218609</v>
      </c>
      <c r="P41" s="11"/>
      <c r="Q41" s="116" t="s">
        <v>80</v>
      </c>
      <c r="R41" s="117"/>
      <c r="S41" s="118"/>
      <c r="T41" s="118"/>
      <c r="U41" s="118"/>
      <c r="V41" s="78">
        <v>292269</v>
      </c>
      <c r="W41" s="20"/>
      <c r="X41" s="116" t="s">
        <v>81</v>
      </c>
      <c r="Y41" s="117"/>
      <c r="Z41" s="118"/>
      <c r="AA41" s="118"/>
      <c r="AB41" s="118"/>
      <c r="AC41" s="78">
        <v>36895</v>
      </c>
      <c r="AD41" s="20"/>
      <c r="AE41" s="116" t="s">
        <v>82</v>
      </c>
      <c r="AF41" s="117"/>
      <c r="AG41" s="118"/>
      <c r="AH41" s="118"/>
      <c r="AI41" s="118"/>
      <c r="AJ41" s="78">
        <v>31113</v>
      </c>
      <c r="AK41" s="20"/>
      <c r="AL41" s="116" t="s">
        <v>80</v>
      </c>
      <c r="AM41" s="117"/>
      <c r="AN41" s="118"/>
      <c r="AO41" s="118"/>
      <c r="AP41" s="118"/>
      <c r="AQ41" s="78">
        <v>292269</v>
      </c>
      <c r="AR41" s="20"/>
      <c r="AS41" s="116" t="s">
        <v>82</v>
      </c>
      <c r="AT41" s="117"/>
      <c r="AU41" s="118"/>
      <c r="AV41" s="118"/>
      <c r="AW41" s="118"/>
      <c r="AX41" s="103">
        <v>31113</v>
      </c>
      <c r="AY41" s="119"/>
      <c r="AZ41" s="27"/>
    </row>
    <row r="42" spans="1:60" ht="15.75" customHeight="1">
      <c r="A42" s="43">
        <v>7</v>
      </c>
      <c r="B42" s="43"/>
      <c r="C42" s="243">
        <f>IF(B41=B42,C41,#REF!)</f>
        <v>7</v>
      </c>
      <c r="D42" s="11"/>
      <c r="E42" s="77" t="s">
        <v>54</v>
      </c>
      <c r="F42" s="11"/>
      <c r="G42" s="163">
        <v>101</v>
      </c>
      <c r="H42" s="11"/>
      <c r="I42" s="51">
        <f>SUM(O42+V42+AC42+AJ42+AQ42+AX42)</f>
        <v>134</v>
      </c>
      <c r="J42" s="80"/>
      <c r="K42" s="66">
        <v>6.4</v>
      </c>
      <c r="L42" s="67">
        <v>0.85</v>
      </c>
      <c r="M42" s="67">
        <v>1</v>
      </c>
      <c r="N42" s="67">
        <v>0</v>
      </c>
      <c r="O42" s="68">
        <f>IF(K42&gt;0,(((K42)+(L43-L42))+(M43-M42))-(N42),0)</f>
        <v>24.55</v>
      </c>
      <c r="P42" s="11"/>
      <c r="Q42" s="66">
        <v>6.3</v>
      </c>
      <c r="R42" s="85">
        <v>4.5</v>
      </c>
      <c r="S42" s="67">
        <v>1.3</v>
      </c>
      <c r="T42" s="67">
        <v>2.6</v>
      </c>
      <c r="U42" s="67">
        <v>0.05</v>
      </c>
      <c r="V42" s="68">
        <f>IF(R42&gt;0,(SUM((Q42+R42)/2)+(S43-S42)+(T43-T42)-(U42)),0)</f>
        <v>21.45</v>
      </c>
      <c r="W42" s="11"/>
      <c r="X42" s="66">
        <v>5.8</v>
      </c>
      <c r="Y42" s="85">
        <v>6.05</v>
      </c>
      <c r="Z42" s="67">
        <v>1.5</v>
      </c>
      <c r="AA42" s="67">
        <v>3.15</v>
      </c>
      <c r="AB42" s="67">
        <v>0</v>
      </c>
      <c r="AC42" s="68">
        <f>IF(Y42&gt;0,(SUM((X42+Y42)/2)+(Z43-Z42)+(AA43-AA42)-(AB42)),0)</f>
        <v>21.275</v>
      </c>
      <c r="AD42" s="11"/>
      <c r="AE42" s="66">
        <v>6.7</v>
      </c>
      <c r="AF42" s="85">
        <v>5.35</v>
      </c>
      <c r="AG42" s="67">
        <v>1.15</v>
      </c>
      <c r="AH42" s="67">
        <v>2.1</v>
      </c>
      <c r="AI42" s="67">
        <v>0</v>
      </c>
      <c r="AJ42" s="68">
        <f>IF(AF42&gt;0,(SUM((AE42+AF42)/2)+(AG43-AG42)+(AH43-AH42)-(AI42)),0)</f>
        <v>22.775</v>
      </c>
      <c r="AK42" s="11"/>
      <c r="AL42" s="66">
        <v>7.3</v>
      </c>
      <c r="AM42" s="85">
        <v>6.3</v>
      </c>
      <c r="AN42" s="67">
        <v>1.5</v>
      </c>
      <c r="AO42" s="67">
        <v>2.2</v>
      </c>
      <c r="AP42" s="67">
        <v>0</v>
      </c>
      <c r="AQ42" s="68">
        <f>IF(AM42&gt;0,(SUM((AL42+AM42)/2)+(AN43-AN42)+(AO43-AO42)-(AP42)),0)</f>
        <v>23.1</v>
      </c>
      <c r="AR42" s="11"/>
      <c r="AS42" s="66">
        <v>5.2</v>
      </c>
      <c r="AT42" s="85">
        <v>4</v>
      </c>
      <c r="AU42" s="67">
        <v>1.4</v>
      </c>
      <c r="AV42" s="67">
        <v>2.35</v>
      </c>
      <c r="AW42" s="67">
        <v>0</v>
      </c>
      <c r="AX42" s="104">
        <f>IF(AT42&gt;0,(SUM((AS42+AT42)/2)+(AU43-AU42)+(AV43-AV42)-(AW42)),0)</f>
        <v>20.85</v>
      </c>
      <c r="AY42" s="120"/>
      <c r="AZ42" s="27"/>
      <c r="BA42">
        <f>COUNTIF((O42),"&gt;0")</f>
        <v>1</v>
      </c>
      <c r="BB42">
        <f>COUNTIF((V42),"&gt;0")</f>
        <v>1</v>
      </c>
      <c r="BC42">
        <f>COUNTIF((AC42),"&gt;0")</f>
        <v>1</v>
      </c>
      <c r="BD42">
        <f>COUNTIF((AJ42),"&gt;0")</f>
        <v>1</v>
      </c>
      <c r="BE42">
        <f>COUNTIF((AQ42),"&gt;0")</f>
        <v>1</v>
      </c>
      <c r="BF42">
        <f>COUNTIF((AX42),"&gt;0")</f>
        <v>1</v>
      </c>
      <c r="BH42">
        <f>SUM(BA42:BF42)</f>
        <v>6</v>
      </c>
    </row>
    <row r="43" spans="1:52" ht="11.25" customHeight="1">
      <c r="A43" s="43"/>
      <c r="B43" s="43"/>
      <c r="C43" s="243">
        <f>IF(B42=B43,C42,#REF!)</f>
        <v>7</v>
      </c>
      <c r="D43" s="11"/>
      <c r="E43" s="34"/>
      <c r="F43" s="11"/>
      <c r="G43" s="35"/>
      <c r="H43" s="11"/>
      <c r="I43" s="26">
        <f>I42</f>
        <v>134</v>
      </c>
      <c r="J43" s="81"/>
      <c r="K43" s="21">
        <v>7</v>
      </c>
      <c r="L43" s="22">
        <v>10</v>
      </c>
      <c r="M43" s="22">
        <v>10</v>
      </c>
      <c r="N43" s="22" t="s">
        <v>44</v>
      </c>
      <c r="O43" s="23">
        <f>SUM(((K43+L43)+M43))</f>
        <v>27</v>
      </c>
      <c r="P43" s="11"/>
      <c r="Q43" s="21">
        <v>10</v>
      </c>
      <c r="R43" s="86">
        <v>10</v>
      </c>
      <c r="S43" s="22">
        <v>10</v>
      </c>
      <c r="T43" s="22">
        <v>10</v>
      </c>
      <c r="U43" s="22" t="s">
        <v>44</v>
      </c>
      <c r="V43" s="23">
        <f>SUM(((Q43+R43)/2)+S43+T43)</f>
        <v>30</v>
      </c>
      <c r="W43" s="24"/>
      <c r="X43" s="21">
        <v>10</v>
      </c>
      <c r="Y43" s="86">
        <v>10</v>
      </c>
      <c r="Z43" s="22">
        <v>10</v>
      </c>
      <c r="AA43" s="22">
        <v>10</v>
      </c>
      <c r="AB43" s="22" t="s">
        <v>44</v>
      </c>
      <c r="AC43" s="23">
        <f>SUM(((X43+Y43)/2)+Z43+AA43)</f>
        <v>30</v>
      </c>
      <c r="AD43" s="24"/>
      <c r="AE43" s="21">
        <v>10</v>
      </c>
      <c r="AF43" s="86">
        <v>10</v>
      </c>
      <c r="AG43" s="22">
        <v>10</v>
      </c>
      <c r="AH43" s="22">
        <v>10</v>
      </c>
      <c r="AI43" s="22" t="s">
        <v>44</v>
      </c>
      <c r="AJ43" s="23">
        <f>SUM(((AE43+AF43)/2)+AG43+AH43)</f>
        <v>30</v>
      </c>
      <c r="AK43" s="24"/>
      <c r="AL43" s="21">
        <v>10</v>
      </c>
      <c r="AM43" s="86">
        <v>10</v>
      </c>
      <c r="AN43" s="22">
        <v>10</v>
      </c>
      <c r="AO43" s="22">
        <v>10</v>
      </c>
      <c r="AP43" s="22" t="s">
        <v>44</v>
      </c>
      <c r="AQ43" s="23">
        <f>SUM(((AL43+AM43)/2)+AN43+AO43)</f>
        <v>30</v>
      </c>
      <c r="AR43" s="24"/>
      <c r="AS43" s="21">
        <v>10</v>
      </c>
      <c r="AT43" s="86">
        <v>10</v>
      </c>
      <c r="AU43" s="22">
        <v>10</v>
      </c>
      <c r="AV43" s="22">
        <v>10</v>
      </c>
      <c r="AW43" s="22" t="s">
        <v>44</v>
      </c>
      <c r="AX43" s="105">
        <f>SUM(((AS43+AT43)/2)+AU43+AV43)</f>
        <v>30</v>
      </c>
      <c r="AY43" s="121"/>
      <c r="AZ43" s="27"/>
    </row>
    <row r="44" spans="1:52" ht="15.75" customHeight="1">
      <c r="A44" s="43"/>
      <c r="B44" s="43"/>
      <c r="C44" s="243">
        <f>IF(I45=I42,C41,A45)</f>
        <v>8</v>
      </c>
      <c r="D44" s="11"/>
      <c r="E44" s="32"/>
      <c r="F44" s="11"/>
      <c r="G44" s="33"/>
      <c r="H44" s="11"/>
      <c r="I44" s="25">
        <f>I45</f>
        <v>132.95000000000002</v>
      </c>
      <c r="J44" s="79"/>
      <c r="K44" s="116" t="s">
        <v>90</v>
      </c>
      <c r="L44" s="118"/>
      <c r="M44" s="118"/>
      <c r="N44" s="118"/>
      <c r="O44" s="78">
        <v>225558</v>
      </c>
      <c r="P44" s="11"/>
      <c r="Q44" s="116" t="s">
        <v>91</v>
      </c>
      <c r="R44" s="117"/>
      <c r="S44" s="118"/>
      <c r="T44" s="118"/>
      <c r="U44" s="118"/>
      <c r="V44" s="78">
        <v>364021</v>
      </c>
      <c r="W44" s="20"/>
      <c r="X44" s="116" t="s">
        <v>92</v>
      </c>
      <c r="Y44" s="117"/>
      <c r="Z44" s="118"/>
      <c r="AA44" s="118"/>
      <c r="AB44" s="118"/>
      <c r="AC44" s="78">
        <v>10462</v>
      </c>
      <c r="AD44" s="20"/>
      <c r="AE44" s="116" t="s">
        <v>93</v>
      </c>
      <c r="AF44" s="117"/>
      <c r="AG44" s="118"/>
      <c r="AH44" s="118"/>
      <c r="AI44" s="118"/>
      <c r="AJ44" s="78">
        <v>100304</v>
      </c>
      <c r="AK44" s="20"/>
      <c r="AL44" s="116" t="s">
        <v>92</v>
      </c>
      <c r="AM44" s="117"/>
      <c r="AN44" s="118"/>
      <c r="AO44" s="118"/>
      <c r="AP44" s="118"/>
      <c r="AQ44" s="78">
        <v>10462</v>
      </c>
      <c r="AR44" s="20"/>
      <c r="AS44" s="116" t="s">
        <v>94</v>
      </c>
      <c r="AT44" s="117"/>
      <c r="AU44" s="118"/>
      <c r="AV44" s="118"/>
      <c r="AW44" s="118"/>
      <c r="AX44" s="103">
        <v>11432</v>
      </c>
      <c r="AY44" s="119"/>
      <c r="AZ44" s="27"/>
    </row>
    <row r="45" spans="1:60" ht="15.75" customHeight="1">
      <c r="A45" s="43">
        <v>8</v>
      </c>
      <c r="B45" s="43"/>
      <c r="C45" s="243">
        <f>IF(B44=B45,C44,#REF!)</f>
        <v>8</v>
      </c>
      <c r="D45" s="11"/>
      <c r="E45" s="77" t="s">
        <v>57</v>
      </c>
      <c r="F45" s="11"/>
      <c r="G45" s="163">
        <v>362</v>
      </c>
      <c r="H45" s="11"/>
      <c r="I45" s="51">
        <f>SUM(O45+V45+AC45+AJ45+AQ45+AX45)</f>
        <v>132.95000000000002</v>
      </c>
      <c r="J45" s="80"/>
      <c r="K45" s="66">
        <v>4.9</v>
      </c>
      <c r="L45" s="67">
        <v>1.25</v>
      </c>
      <c r="M45" s="67">
        <v>1.6</v>
      </c>
      <c r="N45" s="67">
        <v>0</v>
      </c>
      <c r="O45" s="68">
        <f>IF(K45&gt;0,(((K45)+(L46-L45))+(M46-M45))-(N45),0)</f>
        <v>22.05</v>
      </c>
      <c r="P45" s="11"/>
      <c r="Q45" s="66">
        <v>8.8</v>
      </c>
      <c r="R45" s="85">
        <v>7.15</v>
      </c>
      <c r="S45" s="67">
        <v>1.2</v>
      </c>
      <c r="T45" s="67">
        <v>2.6</v>
      </c>
      <c r="U45" s="67">
        <v>0</v>
      </c>
      <c r="V45" s="68">
        <f>IF(R45&gt;0,(SUM((Q45+R45)/2)+(S46-S45)+(T46-T45)-(U45)),0)</f>
        <v>24.175000000000004</v>
      </c>
      <c r="W45" s="11"/>
      <c r="X45" s="66">
        <v>6.2</v>
      </c>
      <c r="Y45" s="85">
        <v>7.7</v>
      </c>
      <c r="Z45" s="67">
        <v>1.6</v>
      </c>
      <c r="AA45" s="67">
        <v>2.15</v>
      </c>
      <c r="AB45" s="67">
        <v>0</v>
      </c>
      <c r="AC45" s="68">
        <f>IF(Y45&gt;0,(SUM((X45+Y45)/2)+(Z46-Z45)+(AA46-AA45)-(AB45)),0)</f>
        <v>23.200000000000003</v>
      </c>
      <c r="AD45" s="11"/>
      <c r="AE45" s="66">
        <v>6.3</v>
      </c>
      <c r="AF45" s="85">
        <v>4.9</v>
      </c>
      <c r="AG45" s="67">
        <v>2</v>
      </c>
      <c r="AH45" s="67">
        <v>2.45</v>
      </c>
      <c r="AI45" s="67">
        <v>0</v>
      </c>
      <c r="AJ45" s="68">
        <f>IF(AF45&gt;0,(SUM((AE45+AF45)/2)+(AG46-AG45)+(AH46-AH45)-(AI45)),0)</f>
        <v>21.15</v>
      </c>
      <c r="AK45" s="11"/>
      <c r="AL45" s="66">
        <v>6</v>
      </c>
      <c r="AM45" s="85">
        <v>6.1</v>
      </c>
      <c r="AN45" s="67">
        <v>1.45</v>
      </c>
      <c r="AO45" s="67">
        <v>2.55</v>
      </c>
      <c r="AP45" s="67">
        <v>0</v>
      </c>
      <c r="AQ45" s="68">
        <f>IF(AM45&gt;0,(SUM((AL45+AM45)/2)+(AN46-AN45)+(AO46-AO45)-(AP45)),0)</f>
        <v>22.05</v>
      </c>
      <c r="AR45" s="11"/>
      <c r="AS45" s="66">
        <v>5.8</v>
      </c>
      <c r="AT45" s="85">
        <v>4.75</v>
      </c>
      <c r="AU45" s="67">
        <v>2</v>
      </c>
      <c r="AV45" s="67">
        <v>2.95</v>
      </c>
      <c r="AW45" s="67">
        <v>0</v>
      </c>
      <c r="AX45" s="104">
        <f>IF(AT45&gt;0,(SUM((AS45+AT45)/2)+(AU46-AU45)+(AV46-AV45)-(AW45)),0)</f>
        <v>20.325</v>
      </c>
      <c r="AY45" s="120"/>
      <c r="AZ45" s="27"/>
      <c r="BA45">
        <f>COUNTIF((O45),"&gt;0")</f>
        <v>1</v>
      </c>
      <c r="BB45">
        <f>COUNTIF((V45),"&gt;0")</f>
        <v>1</v>
      </c>
      <c r="BC45">
        <f>COUNTIF((AC45),"&gt;0")</f>
        <v>1</v>
      </c>
      <c r="BD45">
        <f>COUNTIF((AJ45),"&gt;0")</f>
        <v>1</v>
      </c>
      <c r="BE45">
        <f>COUNTIF((AQ45),"&gt;0")</f>
        <v>1</v>
      </c>
      <c r="BF45">
        <f>COUNTIF((AX45),"&gt;0")</f>
        <v>1</v>
      </c>
      <c r="BH45">
        <f>SUM(BA45:BF45)</f>
        <v>6</v>
      </c>
    </row>
    <row r="46" spans="1:52" ht="11.25" customHeight="1">
      <c r="A46" s="43"/>
      <c r="B46" s="43"/>
      <c r="C46" s="243">
        <f>IF(B45=B46,C45,#REF!)</f>
        <v>8</v>
      </c>
      <c r="D46" s="11"/>
      <c r="E46" s="34"/>
      <c r="F46" s="11"/>
      <c r="G46" s="35"/>
      <c r="H46" s="11"/>
      <c r="I46" s="26">
        <f>I45</f>
        <v>132.95000000000002</v>
      </c>
      <c r="J46" s="81"/>
      <c r="K46" s="21">
        <v>7</v>
      </c>
      <c r="L46" s="22">
        <v>10</v>
      </c>
      <c r="M46" s="22">
        <v>10</v>
      </c>
      <c r="N46" s="22" t="s">
        <v>44</v>
      </c>
      <c r="O46" s="23">
        <f>SUM(((K46+L46)+M46))</f>
        <v>27</v>
      </c>
      <c r="P46" s="11"/>
      <c r="Q46" s="21">
        <v>10</v>
      </c>
      <c r="R46" s="86">
        <v>10</v>
      </c>
      <c r="S46" s="22">
        <v>10</v>
      </c>
      <c r="T46" s="22">
        <v>10</v>
      </c>
      <c r="U46" s="22" t="s">
        <v>44</v>
      </c>
      <c r="V46" s="23">
        <f>SUM(((Q46+R46)/2)+S46+T46)</f>
        <v>30</v>
      </c>
      <c r="W46" s="24"/>
      <c r="X46" s="21">
        <v>10</v>
      </c>
      <c r="Y46" s="86">
        <v>10</v>
      </c>
      <c r="Z46" s="22">
        <v>10</v>
      </c>
      <c r="AA46" s="22">
        <v>10</v>
      </c>
      <c r="AB46" s="22" t="s">
        <v>44</v>
      </c>
      <c r="AC46" s="23">
        <f>SUM(((X46+Y46)/2)+Z46+AA46)</f>
        <v>30</v>
      </c>
      <c r="AD46" s="24"/>
      <c r="AE46" s="21">
        <v>10</v>
      </c>
      <c r="AF46" s="86">
        <v>10</v>
      </c>
      <c r="AG46" s="22">
        <v>10</v>
      </c>
      <c r="AH46" s="22">
        <v>10</v>
      </c>
      <c r="AI46" s="22" t="s">
        <v>44</v>
      </c>
      <c r="AJ46" s="23">
        <f>SUM(((AE46+AF46)/2)+AG46+AH46)</f>
        <v>30</v>
      </c>
      <c r="AK46" s="24"/>
      <c r="AL46" s="21">
        <v>10</v>
      </c>
      <c r="AM46" s="86">
        <v>10</v>
      </c>
      <c r="AN46" s="22">
        <v>10</v>
      </c>
      <c r="AO46" s="22">
        <v>10</v>
      </c>
      <c r="AP46" s="22" t="s">
        <v>44</v>
      </c>
      <c r="AQ46" s="23">
        <f>SUM(((AL46+AM46)/2)+AN46+AO46)</f>
        <v>30</v>
      </c>
      <c r="AR46" s="24"/>
      <c r="AS46" s="21">
        <v>10</v>
      </c>
      <c r="AT46" s="86">
        <v>10</v>
      </c>
      <c r="AU46" s="22">
        <v>10</v>
      </c>
      <c r="AV46" s="22">
        <v>10</v>
      </c>
      <c r="AW46" s="22" t="s">
        <v>44</v>
      </c>
      <c r="AX46" s="105">
        <f>SUM(((AS46+AT46)/2)+AU46+AV46)</f>
        <v>30</v>
      </c>
      <c r="AY46" s="121"/>
      <c r="AZ46" s="27"/>
    </row>
    <row r="47" spans="1:52" ht="15.75" customHeight="1">
      <c r="A47" s="43"/>
      <c r="B47" s="43"/>
      <c r="C47" s="243">
        <f>IF(I48=I45,C44,A48)</f>
        <v>9</v>
      </c>
      <c r="D47" s="11"/>
      <c r="E47" s="32"/>
      <c r="F47" s="11"/>
      <c r="G47" s="33"/>
      <c r="H47" s="11"/>
      <c r="I47" s="25">
        <f>I48</f>
        <v>131.95000000000002</v>
      </c>
      <c r="J47" s="79"/>
      <c r="K47" s="116" t="s">
        <v>103</v>
      </c>
      <c r="L47" s="118"/>
      <c r="M47" s="118"/>
      <c r="N47" s="118"/>
      <c r="O47" s="78">
        <v>216708</v>
      </c>
      <c r="P47" s="11"/>
      <c r="Q47" s="116" t="s">
        <v>104</v>
      </c>
      <c r="R47" s="117"/>
      <c r="S47" s="118"/>
      <c r="T47" s="118"/>
      <c r="U47" s="118"/>
      <c r="V47" s="78">
        <v>216700</v>
      </c>
      <c r="W47" s="20"/>
      <c r="X47" s="116" t="s">
        <v>105</v>
      </c>
      <c r="Y47" s="117"/>
      <c r="Z47" s="118"/>
      <c r="AA47" s="118"/>
      <c r="AB47" s="118"/>
      <c r="AC47" s="78">
        <v>10572</v>
      </c>
      <c r="AD47" s="20"/>
      <c r="AE47" s="116" t="s">
        <v>106</v>
      </c>
      <c r="AF47" s="117"/>
      <c r="AG47" s="118"/>
      <c r="AH47" s="118"/>
      <c r="AI47" s="118"/>
      <c r="AJ47" s="78">
        <v>110295</v>
      </c>
      <c r="AK47" s="20"/>
      <c r="AL47" s="116" t="s">
        <v>107</v>
      </c>
      <c r="AM47" s="117"/>
      <c r="AN47" s="118"/>
      <c r="AO47" s="118"/>
      <c r="AP47" s="118"/>
      <c r="AQ47" s="78">
        <v>116694</v>
      </c>
      <c r="AR47" s="20"/>
      <c r="AS47" s="116" t="s">
        <v>105</v>
      </c>
      <c r="AT47" s="117"/>
      <c r="AU47" s="118"/>
      <c r="AV47" s="118"/>
      <c r="AW47" s="118"/>
      <c r="AX47" s="103">
        <v>10572</v>
      </c>
      <c r="AY47" s="119"/>
      <c r="AZ47" s="27"/>
    </row>
    <row r="48" spans="1:60" ht="15.75" customHeight="1">
      <c r="A48" s="43">
        <v>9</v>
      </c>
      <c r="B48" s="43"/>
      <c r="C48" s="243">
        <f>IF(B47=B48,C47,#REF!)</f>
        <v>9</v>
      </c>
      <c r="D48" s="11"/>
      <c r="E48" s="77" t="s">
        <v>53</v>
      </c>
      <c r="F48" s="11"/>
      <c r="G48" s="163">
        <v>513</v>
      </c>
      <c r="H48" s="11"/>
      <c r="I48" s="51">
        <f>SUM(O48+V48+AC48+AJ48+AQ48+AX48)</f>
        <v>131.95000000000002</v>
      </c>
      <c r="J48" s="80"/>
      <c r="K48" s="66">
        <v>5.6</v>
      </c>
      <c r="L48" s="67">
        <v>1.95</v>
      </c>
      <c r="M48" s="67">
        <v>1.6</v>
      </c>
      <c r="N48" s="67">
        <v>0</v>
      </c>
      <c r="O48" s="68">
        <f>IF(K48&gt;0,(((K48)+(L49-L48))+(M49-M48))-(N48),0)</f>
        <v>22.05</v>
      </c>
      <c r="P48" s="11"/>
      <c r="Q48" s="66">
        <v>6</v>
      </c>
      <c r="R48" s="85">
        <v>6.15</v>
      </c>
      <c r="S48" s="67">
        <v>2.05</v>
      </c>
      <c r="T48" s="67">
        <v>3</v>
      </c>
      <c r="U48" s="67">
        <v>0</v>
      </c>
      <c r="V48" s="68">
        <f>IF(R48&gt;0,(SUM((Q48+R48)/2)+(S49-S48)+(T49-T48)-(U48)),0)</f>
        <v>21.025</v>
      </c>
      <c r="W48" s="11"/>
      <c r="X48" s="66">
        <v>6.5</v>
      </c>
      <c r="Y48" s="85">
        <v>6.4</v>
      </c>
      <c r="Z48" s="67">
        <v>1.4</v>
      </c>
      <c r="AA48" s="67">
        <v>2.95</v>
      </c>
      <c r="AB48" s="67">
        <v>0.5</v>
      </c>
      <c r="AC48" s="68">
        <f>IF(Y48&gt;0,(SUM((X48+Y48)/2)+(Z49-Z48)+(AA49-AA48)-(AB48)),0)</f>
        <v>21.6</v>
      </c>
      <c r="AD48" s="11"/>
      <c r="AE48" s="66">
        <v>6.8</v>
      </c>
      <c r="AF48" s="85">
        <v>6.2</v>
      </c>
      <c r="AG48" s="67">
        <v>1.8</v>
      </c>
      <c r="AH48" s="67">
        <v>2.2</v>
      </c>
      <c r="AI48" s="67">
        <v>0</v>
      </c>
      <c r="AJ48" s="68">
        <f>IF(AF48&gt;0,(SUM((AE48+AF48)/2)+(AG49-AG48)+(AH49-AH48)-(AI48)),0)</f>
        <v>22.5</v>
      </c>
      <c r="AK48" s="11"/>
      <c r="AL48" s="66">
        <v>6.8</v>
      </c>
      <c r="AM48" s="85">
        <v>7.4</v>
      </c>
      <c r="AN48" s="67">
        <v>1.5</v>
      </c>
      <c r="AO48" s="67">
        <v>2.6</v>
      </c>
      <c r="AP48" s="67">
        <v>0</v>
      </c>
      <c r="AQ48" s="68">
        <f>IF(AM48&gt;0,(SUM((AL48+AM48)/2)+(AN49-AN48)+(AO49-AO48)-(AP48)),0)</f>
        <v>23</v>
      </c>
      <c r="AR48" s="11"/>
      <c r="AS48" s="66">
        <v>6</v>
      </c>
      <c r="AT48" s="85">
        <v>5.85</v>
      </c>
      <c r="AU48" s="67">
        <v>1.85</v>
      </c>
      <c r="AV48" s="67">
        <v>2.3</v>
      </c>
      <c r="AW48" s="67">
        <v>0</v>
      </c>
      <c r="AX48" s="104">
        <f>IF(AT48&gt;0,(SUM((AS48+AT48)/2)+(AU49-AU48)+(AV49-AV48)-(AW48)),0)</f>
        <v>21.775</v>
      </c>
      <c r="AY48" s="120"/>
      <c r="AZ48" s="27"/>
      <c r="BA48">
        <f>COUNTIF((O48),"&gt;0")</f>
        <v>1</v>
      </c>
      <c r="BB48">
        <f>COUNTIF((V48),"&gt;0")</f>
        <v>1</v>
      </c>
      <c r="BC48">
        <f>COUNTIF((AC48),"&gt;0")</f>
        <v>1</v>
      </c>
      <c r="BD48">
        <f>COUNTIF((AJ48),"&gt;0")</f>
        <v>1</v>
      </c>
      <c r="BE48">
        <f>COUNTIF((AQ48),"&gt;0")</f>
        <v>1</v>
      </c>
      <c r="BF48">
        <f>COUNTIF((AX48),"&gt;0")</f>
        <v>1</v>
      </c>
      <c r="BH48">
        <f>SUM(BA48:BF48)</f>
        <v>6</v>
      </c>
    </row>
    <row r="49" spans="1:52" ht="11.25" customHeight="1">
      <c r="A49" s="43"/>
      <c r="B49" s="43"/>
      <c r="C49" s="243">
        <f>IF(B48=B49,C48,#REF!)</f>
        <v>9</v>
      </c>
      <c r="D49" s="11"/>
      <c r="E49" s="34"/>
      <c r="F49" s="11"/>
      <c r="G49" s="35"/>
      <c r="H49" s="11"/>
      <c r="I49" s="26">
        <f>I48</f>
        <v>131.95000000000002</v>
      </c>
      <c r="J49" s="81"/>
      <c r="K49" s="21">
        <v>7</v>
      </c>
      <c r="L49" s="22">
        <v>10</v>
      </c>
      <c r="M49" s="22">
        <v>10</v>
      </c>
      <c r="N49" s="22" t="s">
        <v>44</v>
      </c>
      <c r="O49" s="23">
        <f>SUM(((K49+L49)+M49))</f>
        <v>27</v>
      </c>
      <c r="P49" s="11"/>
      <c r="Q49" s="21">
        <v>10</v>
      </c>
      <c r="R49" s="86">
        <v>10</v>
      </c>
      <c r="S49" s="22">
        <v>10</v>
      </c>
      <c r="T49" s="22">
        <v>10</v>
      </c>
      <c r="U49" s="22" t="s">
        <v>44</v>
      </c>
      <c r="V49" s="23">
        <f>SUM(((Q49+R49)/2)+S49+T49)</f>
        <v>30</v>
      </c>
      <c r="W49" s="24"/>
      <c r="X49" s="21">
        <v>10</v>
      </c>
      <c r="Y49" s="86">
        <v>10</v>
      </c>
      <c r="Z49" s="22">
        <v>10</v>
      </c>
      <c r="AA49" s="22">
        <v>10</v>
      </c>
      <c r="AB49" s="22" t="s">
        <v>44</v>
      </c>
      <c r="AC49" s="23">
        <f>SUM(((X49+Y49)/2)+Z49+AA49)</f>
        <v>30</v>
      </c>
      <c r="AD49" s="24"/>
      <c r="AE49" s="21">
        <v>10</v>
      </c>
      <c r="AF49" s="86">
        <v>10</v>
      </c>
      <c r="AG49" s="22">
        <v>10</v>
      </c>
      <c r="AH49" s="22">
        <v>10</v>
      </c>
      <c r="AI49" s="22" t="s">
        <v>44</v>
      </c>
      <c r="AJ49" s="23">
        <f>SUM(((AE49+AF49)/2)+AG49+AH49)</f>
        <v>30</v>
      </c>
      <c r="AK49" s="24"/>
      <c r="AL49" s="21">
        <v>10</v>
      </c>
      <c r="AM49" s="86">
        <v>10</v>
      </c>
      <c r="AN49" s="22">
        <v>10</v>
      </c>
      <c r="AO49" s="22">
        <v>10</v>
      </c>
      <c r="AP49" s="22" t="s">
        <v>44</v>
      </c>
      <c r="AQ49" s="23">
        <f>SUM(((AL49+AM49)/2)+AN49+AO49)</f>
        <v>30</v>
      </c>
      <c r="AR49" s="24"/>
      <c r="AS49" s="21">
        <v>10</v>
      </c>
      <c r="AT49" s="86">
        <v>10</v>
      </c>
      <c r="AU49" s="22">
        <v>10</v>
      </c>
      <c r="AV49" s="22">
        <v>10</v>
      </c>
      <c r="AW49" s="22" t="s">
        <v>44</v>
      </c>
      <c r="AX49" s="105">
        <f>SUM(((AS49+AT49)/2)+AU49+AV49)</f>
        <v>30</v>
      </c>
      <c r="AY49" s="121"/>
      <c r="AZ49" s="27"/>
    </row>
    <row r="50" spans="1:52" ht="15.75" customHeight="1">
      <c r="A50" s="43"/>
      <c r="B50" s="43"/>
      <c r="C50" s="243">
        <f>IF(I51=I48,C47,A51)</f>
        <v>10</v>
      </c>
      <c r="D50" s="11"/>
      <c r="E50" s="32"/>
      <c r="F50" s="11"/>
      <c r="G50" s="33"/>
      <c r="H50" s="11"/>
      <c r="I50" s="25">
        <f>I51</f>
        <v>125.89999999999999</v>
      </c>
      <c r="J50" s="79"/>
      <c r="K50" s="116" t="s">
        <v>95</v>
      </c>
      <c r="L50" s="118"/>
      <c r="M50" s="118"/>
      <c r="N50" s="118"/>
      <c r="O50" s="78">
        <v>288317</v>
      </c>
      <c r="P50" s="11"/>
      <c r="Q50" s="116" t="s">
        <v>96</v>
      </c>
      <c r="R50" s="117"/>
      <c r="S50" s="118"/>
      <c r="T50" s="118"/>
      <c r="U50" s="118"/>
      <c r="V50" s="78">
        <v>28822</v>
      </c>
      <c r="W50" s="20"/>
      <c r="X50" s="116" t="s">
        <v>97</v>
      </c>
      <c r="Y50" s="117"/>
      <c r="Z50" s="118"/>
      <c r="AA50" s="118"/>
      <c r="AB50" s="118"/>
      <c r="AC50" s="78">
        <v>31556</v>
      </c>
      <c r="AD50" s="20"/>
      <c r="AE50" s="116" t="s">
        <v>98</v>
      </c>
      <c r="AF50" s="117"/>
      <c r="AG50" s="118"/>
      <c r="AH50" s="118"/>
      <c r="AI50" s="118"/>
      <c r="AJ50" s="78">
        <v>28831</v>
      </c>
      <c r="AK50" s="20"/>
      <c r="AL50" s="116" t="s">
        <v>97</v>
      </c>
      <c r="AM50" s="117"/>
      <c r="AN50" s="118"/>
      <c r="AO50" s="118"/>
      <c r="AP50" s="118"/>
      <c r="AQ50" s="78">
        <v>31556</v>
      </c>
      <c r="AR50" s="20"/>
      <c r="AS50" s="116" t="s">
        <v>98</v>
      </c>
      <c r="AT50" s="117"/>
      <c r="AU50" s="118"/>
      <c r="AV50" s="118"/>
      <c r="AW50" s="118"/>
      <c r="AX50" s="103">
        <v>28831</v>
      </c>
      <c r="AY50" s="119"/>
      <c r="AZ50" s="27"/>
    </row>
    <row r="51" spans="1:60" ht="15.75" customHeight="1">
      <c r="A51" s="43">
        <v>10</v>
      </c>
      <c r="B51" s="43"/>
      <c r="C51" s="243">
        <f>IF(B50=B51,C50,#REF!)</f>
        <v>10</v>
      </c>
      <c r="D51" s="11"/>
      <c r="E51" s="77" t="s">
        <v>35</v>
      </c>
      <c r="F51" s="11"/>
      <c r="G51" s="163">
        <v>9</v>
      </c>
      <c r="H51" s="11"/>
      <c r="I51" s="51">
        <f>SUM(O51+V51+AC51+AJ51+AQ51+AX51)</f>
        <v>125.89999999999999</v>
      </c>
      <c r="J51" s="80"/>
      <c r="K51" s="66">
        <v>5</v>
      </c>
      <c r="L51" s="67">
        <v>1.7</v>
      </c>
      <c r="M51" s="67">
        <v>1.95</v>
      </c>
      <c r="N51" s="67">
        <v>0</v>
      </c>
      <c r="O51" s="68">
        <f>IF(K51&gt;0,(((K51)+(L52-L51))+(M52-M51))-(N51),0)</f>
        <v>21.35</v>
      </c>
      <c r="P51" s="11"/>
      <c r="Q51" s="66">
        <v>5.6</v>
      </c>
      <c r="R51" s="85">
        <v>4.45</v>
      </c>
      <c r="S51" s="67">
        <v>2.4</v>
      </c>
      <c r="T51" s="67">
        <v>3.1</v>
      </c>
      <c r="U51" s="67">
        <v>0</v>
      </c>
      <c r="V51" s="68">
        <f>IF(R51&gt;0,(SUM((Q51+R51)/2)+(S52-S51)+(T52-T51)-(U51)),0)</f>
        <v>19.525</v>
      </c>
      <c r="W51" s="11"/>
      <c r="X51" s="66">
        <v>5.5</v>
      </c>
      <c r="Y51" s="85">
        <v>5.15</v>
      </c>
      <c r="Z51" s="67">
        <v>1.6</v>
      </c>
      <c r="AA51" s="67">
        <v>3.05</v>
      </c>
      <c r="AB51" s="67">
        <v>0</v>
      </c>
      <c r="AC51" s="68">
        <f>IF(Y51&gt;0,(SUM((X51+Y51)/2)+(Z52-Z51)+(AA52-AA51)-(AB51)),0)</f>
        <v>20.675</v>
      </c>
      <c r="AD51" s="11"/>
      <c r="AE51" s="66">
        <v>6.4</v>
      </c>
      <c r="AF51" s="85">
        <v>6.4</v>
      </c>
      <c r="AG51" s="67">
        <v>2.35</v>
      </c>
      <c r="AH51" s="67">
        <v>2.55</v>
      </c>
      <c r="AI51" s="67">
        <v>0</v>
      </c>
      <c r="AJ51" s="68">
        <f>IF(AF51&gt;0,(SUM((AE51+AF51)/2)+(AG52-AG51)+(AH52-AH51)-(AI51)),0)</f>
        <v>21.5</v>
      </c>
      <c r="AK51" s="11"/>
      <c r="AL51" s="66">
        <v>6.5</v>
      </c>
      <c r="AM51" s="85">
        <v>5.35</v>
      </c>
      <c r="AN51" s="67">
        <v>1.2</v>
      </c>
      <c r="AO51" s="67">
        <v>2.8</v>
      </c>
      <c r="AP51" s="67">
        <v>0</v>
      </c>
      <c r="AQ51" s="68">
        <f>IF(AM51&gt;0,(SUM((AL51+AM51)/2)+(AN52-AN51)+(AO52-AO51)-(AP51)),0)</f>
        <v>21.925</v>
      </c>
      <c r="AR51" s="11"/>
      <c r="AS51" s="66">
        <v>7</v>
      </c>
      <c r="AT51" s="85">
        <v>5.05</v>
      </c>
      <c r="AU51" s="67">
        <v>2.25</v>
      </c>
      <c r="AV51" s="67">
        <v>2.85</v>
      </c>
      <c r="AW51" s="67">
        <v>0</v>
      </c>
      <c r="AX51" s="104">
        <f>IF(AT51&gt;0,(SUM((AS51+AT51)/2)+(AU52-AU51)+(AV52-AV51)-(AW51)),0)</f>
        <v>20.925</v>
      </c>
      <c r="AY51" s="120"/>
      <c r="AZ51" s="27"/>
      <c r="BA51">
        <f>COUNTIF((O51),"&gt;0")</f>
        <v>1</v>
      </c>
      <c r="BB51">
        <f>COUNTIF((V51),"&gt;0")</f>
        <v>1</v>
      </c>
      <c r="BC51">
        <f>COUNTIF((AC51),"&gt;0")</f>
        <v>1</v>
      </c>
      <c r="BD51">
        <f>COUNTIF((AJ51),"&gt;0")</f>
        <v>1</v>
      </c>
      <c r="BE51">
        <f>COUNTIF((AQ51),"&gt;0")</f>
        <v>1</v>
      </c>
      <c r="BF51">
        <f>COUNTIF((AX51),"&gt;0")</f>
        <v>1</v>
      </c>
      <c r="BH51">
        <f>SUM(BA51:BF51)</f>
        <v>6</v>
      </c>
    </row>
    <row r="52" spans="1:52" ht="11.25" customHeight="1">
      <c r="A52" s="43"/>
      <c r="B52" s="43"/>
      <c r="C52" s="243">
        <f>IF(B51=B52,C51,#REF!)</f>
        <v>10</v>
      </c>
      <c r="D52" s="11"/>
      <c r="E52" s="34"/>
      <c r="F52" s="11"/>
      <c r="G52" s="35"/>
      <c r="H52" s="11"/>
      <c r="I52" s="26">
        <f>I51</f>
        <v>125.89999999999999</v>
      </c>
      <c r="J52" s="81"/>
      <c r="K52" s="21">
        <v>7</v>
      </c>
      <c r="L52" s="22">
        <v>10</v>
      </c>
      <c r="M52" s="22">
        <v>10</v>
      </c>
      <c r="N52" s="22" t="s">
        <v>44</v>
      </c>
      <c r="O52" s="23">
        <f>SUM(((K52+L52)+M52))</f>
        <v>27</v>
      </c>
      <c r="P52" s="11"/>
      <c r="Q52" s="21">
        <v>10</v>
      </c>
      <c r="R52" s="86">
        <v>10</v>
      </c>
      <c r="S52" s="22">
        <v>10</v>
      </c>
      <c r="T52" s="22">
        <v>10</v>
      </c>
      <c r="U52" s="22" t="s">
        <v>44</v>
      </c>
      <c r="V52" s="23">
        <f>SUM(((Q52+R52)/2)+S52+T52)</f>
        <v>30</v>
      </c>
      <c r="W52" s="24"/>
      <c r="X52" s="21">
        <v>10</v>
      </c>
      <c r="Y52" s="86">
        <v>10</v>
      </c>
      <c r="Z52" s="22">
        <v>10</v>
      </c>
      <c r="AA52" s="22">
        <v>10</v>
      </c>
      <c r="AB52" s="22" t="s">
        <v>44</v>
      </c>
      <c r="AC52" s="23">
        <f>SUM(((X52+Y52)/2)+Z52+AA52)</f>
        <v>30</v>
      </c>
      <c r="AD52" s="24"/>
      <c r="AE52" s="21">
        <v>10</v>
      </c>
      <c r="AF52" s="86">
        <v>10</v>
      </c>
      <c r="AG52" s="22">
        <v>10</v>
      </c>
      <c r="AH52" s="22">
        <v>10</v>
      </c>
      <c r="AI52" s="22" t="s">
        <v>44</v>
      </c>
      <c r="AJ52" s="23">
        <f>SUM(((AE52+AF52)/2)+AG52+AH52)</f>
        <v>30</v>
      </c>
      <c r="AK52" s="24"/>
      <c r="AL52" s="21">
        <v>10</v>
      </c>
      <c r="AM52" s="86">
        <v>10</v>
      </c>
      <c r="AN52" s="22">
        <v>10</v>
      </c>
      <c r="AO52" s="22">
        <v>10</v>
      </c>
      <c r="AP52" s="22" t="s">
        <v>44</v>
      </c>
      <c r="AQ52" s="23">
        <f>SUM(((AL52+AM52)/2)+AN52+AO52)</f>
        <v>30</v>
      </c>
      <c r="AR52" s="24"/>
      <c r="AS52" s="21">
        <v>10</v>
      </c>
      <c r="AT52" s="86">
        <v>10</v>
      </c>
      <c r="AU52" s="22">
        <v>10</v>
      </c>
      <c r="AV52" s="22">
        <v>10</v>
      </c>
      <c r="AW52" s="22" t="s">
        <v>44</v>
      </c>
      <c r="AX52" s="105">
        <f>SUM(((AS52+AT52)/2)+AU52+AV52)</f>
        <v>30</v>
      </c>
      <c r="AY52" s="121"/>
      <c r="AZ52" s="27"/>
    </row>
    <row r="53" spans="3:52" ht="1.5" customHeight="1">
      <c r="C53" s="59"/>
      <c r="D53" s="56"/>
      <c r="E53" s="56"/>
      <c r="F53" s="56"/>
      <c r="G53" s="57"/>
      <c r="H53" s="56"/>
      <c r="I53" s="57"/>
      <c r="J53" s="57"/>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9"/>
      <c r="AX53" s="59"/>
      <c r="AY53" s="122"/>
      <c r="AZ53" s="27"/>
    </row>
    <row r="54" spans="1:52" ht="12.75">
      <c r="A54" s="55"/>
      <c r="B54" s="55"/>
      <c r="C54" s="52"/>
      <c r="D54" s="28"/>
      <c r="E54" s="28"/>
      <c r="F54" s="28"/>
      <c r="G54" s="29"/>
      <c r="H54" s="28"/>
      <c r="I54" s="29"/>
      <c r="J54" s="29"/>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52"/>
      <c r="AY54" s="53"/>
      <c r="AZ54" s="27"/>
    </row>
    <row r="55" spans="1:52" ht="12.75" customHeight="1">
      <c r="A55" s="55"/>
      <c r="B55" s="55"/>
      <c r="C55" s="52"/>
      <c r="D55" s="28"/>
      <c r="E55" s="28"/>
      <c r="F55" s="28"/>
      <c r="G55" s="29"/>
      <c r="H55" s="28"/>
      <c r="I55" s="29"/>
      <c r="J55" s="29"/>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52"/>
      <c r="AY55" s="53"/>
      <c r="AZ55" s="27"/>
    </row>
    <row r="56" spans="1:52" ht="14.25" customHeight="1">
      <c r="A56" s="55"/>
      <c r="B56" s="55"/>
      <c r="C56" s="52"/>
      <c r="D56" s="28"/>
      <c r="E56" s="28"/>
      <c r="F56" s="28"/>
      <c r="G56" s="29"/>
      <c r="H56" s="28"/>
      <c r="I56" s="29"/>
      <c r="J56" s="29"/>
      <c r="K56" s="28"/>
      <c r="L56" s="28"/>
      <c r="M56" s="28"/>
      <c r="N56" s="28"/>
      <c r="O56" s="28"/>
      <c r="P56" s="28"/>
      <c r="Q56" s="28"/>
      <c r="R56" s="28"/>
      <c r="S56" s="28"/>
      <c r="T56" s="28"/>
      <c r="U56" s="28"/>
      <c r="V56" s="28"/>
      <c r="W56" s="28"/>
      <c r="X56" s="28"/>
      <c r="Y56" s="28"/>
      <c r="Z56" s="28"/>
      <c r="AA56" s="28"/>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64"/>
      <c r="AY56" s="123"/>
      <c r="AZ56" s="124"/>
    </row>
    <row r="57" spans="1:52" ht="15.75" customHeight="1">
      <c r="A57" s="55"/>
      <c r="B57" s="55"/>
      <c r="C57" s="52"/>
      <c r="D57" s="28"/>
      <c r="E57" s="28"/>
      <c r="F57" s="28"/>
      <c r="G57" s="29"/>
      <c r="H57" s="28"/>
      <c r="I57" s="29"/>
      <c r="J57" s="29"/>
      <c r="K57" s="28"/>
      <c r="L57" s="28"/>
      <c r="M57" s="28"/>
      <c r="N57" s="28"/>
      <c r="O57" s="28"/>
      <c r="P57" s="28"/>
      <c r="Q57" s="28"/>
      <c r="R57" s="28"/>
      <c r="S57" s="28"/>
      <c r="T57" s="28"/>
      <c r="U57" s="28"/>
      <c r="V57" s="28"/>
      <c r="W57" s="28"/>
      <c r="X57" s="28"/>
      <c r="Y57" s="28"/>
      <c r="Z57" s="28"/>
      <c r="AA57" s="28"/>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64"/>
      <c r="AY57" s="123"/>
      <c r="AZ57" s="124"/>
    </row>
    <row r="58" spans="1:52" ht="12.75" customHeight="1">
      <c r="A58" s="55"/>
      <c r="B58" s="55"/>
      <c r="C58" s="52"/>
      <c r="D58" s="28"/>
      <c r="E58" s="28"/>
      <c r="F58" s="28"/>
      <c r="G58" s="29"/>
      <c r="H58" s="28"/>
      <c r="I58" s="29"/>
      <c r="J58" s="29"/>
      <c r="K58" s="28"/>
      <c r="L58" s="28"/>
      <c r="M58" s="28"/>
      <c r="N58" s="28"/>
      <c r="O58" s="28"/>
      <c r="P58" s="28"/>
      <c r="Q58" s="28"/>
      <c r="R58" s="28"/>
      <c r="S58" s="28"/>
      <c r="T58" s="28"/>
      <c r="U58" s="28"/>
      <c r="V58" s="28"/>
      <c r="W58" s="28"/>
      <c r="X58" s="28"/>
      <c r="Y58" s="28"/>
      <c r="Z58" s="28"/>
      <c r="AA58" s="28"/>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64"/>
      <c r="AY58" s="123"/>
      <c r="AZ58" s="124"/>
    </row>
    <row r="59" spans="1:52" ht="12.75" customHeight="1">
      <c r="A59" s="55"/>
      <c r="B59" s="55"/>
      <c r="C59" s="52"/>
      <c r="D59" s="28"/>
      <c r="E59" s="28"/>
      <c r="F59" s="28"/>
      <c r="G59" s="29"/>
      <c r="H59" s="28"/>
      <c r="I59" s="29"/>
      <c r="J59" s="29"/>
      <c r="K59" s="28"/>
      <c r="L59" s="28"/>
      <c r="M59" s="28"/>
      <c r="N59" s="28"/>
      <c r="O59" s="28"/>
      <c r="P59" s="28"/>
      <c r="Q59" s="28"/>
      <c r="R59" s="28"/>
      <c r="S59" s="28"/>
      <c r="T59" s="28"/>
      <c r="U59" s="28"/>
      <c r="V59" s="28"/>
      <c r="W59" s="28"/>
      <c r="X59" s="28"/>
      <c r="Y59" s="28"/>
      <c r="Z59" s="28"/>
      <c r="AA59" s="28"/>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64"/>
      <c r="AY59" s="123"/>
      <c r="AZ59" s="124"/>
    </row>
    <row r="60" spans="1:52" ht="12.75" customHeight="1">
      <c r="A60" s="55"/>
      <c r="B60" s="55"/>
      <c r="C60" s="52"/>
      <c r="D60" s="28"/>
      <c r="E60" s="28"/>
      <c r="F60" s="28"/>
      <c r="G60" s="29"/>
      <c r="H60" s="28"/>
      <c r="I60" s="29"/>
      <c r="J60" s="29"/>
      <c r="K60" s="28"/>
      <c r="L60" s="28"/>
      <c r="M60" s="28"/>
      <c r="N60" s="28"/>
      <c r="O60" s="28"/>
      <c r="P60" s="28"/>
      <c r="Q60" s="28"/>
      <c r="R60" s="28"/>
      <c r="S60" s="28"/>
      <c r="T60" s="28"/>
      <c r="U60" s="28"/>
      <c r="V60" s="28"/>
      <c r="W60" s="28"/>
      <c r="X60" s="28"/>
      <c r="Y60" s="28"/>
      <c r="Z60" s="28"/>
      <c r="AA60" s="28"/>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64"/>
      <c r="AY60" s="123"/>
      <c r="AZ60" s="124"/>
    </row>
    <row r="61" spans="1:52" ht="12.75" customHeight="1">
      <c r="A61" s="55"/>
      <c r="B61" s="55"/>
      <c r="C61" s="52"/>
      <c r="D61" s="28"/>
      <c r="E61" s="28"/>
      <c r="F61" s="28"/>
      <c r="G61" s="29"/>
      <c r="H61" s="28"/>
      <c r="I61" s="29"/>
      <c r="J61" s="29"/>
      <c r="K61" s="28"/>
      <c r="L61" s="28"/>
      <c r="M61" s="28"/>
      <c r="N61" s="28"/>
      <c r="O61" s="28"/>
      <c r="P61" s="28"/>
      <c r="Q61" s="28"/>
      <c r="R61" s="28"/>
      <c r="S61" s="28"/>
      <c r="T61" s="28"/>
      <c r="U61" s="28"/>
      <c r="V61" s="28"/>
      <c r="W61" s="28"/>
      <c r="X61" s="28"/>
      <c r="Y61" s="28"/>
      <c r="Z61" s="28"/>
      <c r="AA61" s="28"/>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64"/>
      <c r="AY61" s="123"/>
      <c r="AZ61" s="124"/>
    </row>
    <row r="62" spans="1:55" ht="12.75" customHeight="1">
      <c r="A62" s="55"/>
      <c r="B62" s="55"/>
      <c r="C62" s="52"/>
      <c r="D62" s="28"/>
      <c r="E62" s="28"/>
      <c r="F62" s="28"/>
      <c r="G62" s="29"/>
      <c r="H62" s="28"/>
      <c r="I62" s="29"/>
      <c r="J62" s="29"/>
      <c r="K62" s="28"/>
      <c r="L62" s="28"/>
      <c r="M62" s="28"/>
      <c r="N62" s="28"/>
      <c r="O62" s="28"/>
      <c r="P62" s="28"/>
      <c r="Q62" s="28"/>
      <c r="R62" s="28"/>
      <c r="S62" s="28"/>
      <c r="T62" s="28"/>
      <c r="U62" s="28"/>
      <c r="V62" s="28"/>
      <c r="W62" s="28"/>
      <c r="X62" s="28"/>
      <c r="Y62" s="28"/>
      <c r="Z62" s="28"/>
      <c r="AA62" s="28"/>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64"/>
      <c r="AY62" s="123"/>
      <c r="AZ62" s="124"/>
      <c r="BA62" s="126"/>
      <c r="BB62" s="126"/>
      <c r="BC62" s="126"/>
    </row>
    <row r="63" spans="1:55" ht="12.75" customHeight="1">
      <c r="A63" s="55"/>
      <c r="B63" s="55"/>
      <c r="C63" s="52"/>
      <c r="D63" s="28"/>
      <c r="E63" s="28"/>
      <c r="F63" s="28"/>
      <c r="G63" s="29"/>
      <c r="H63" s="28"/>
      <c r="I63" s="29"/>
      <c r="J63" s="29"/>
      <c r="K63" s="28"/>
      <c r="L63" s="28"/>
      <c r="M63" s="28"/>
      <c r="N63" s="28"/>
      <c r="O63" s="28"/>
      <c r="P63" s="28"/>
      <c r="Q63" s="28"/>
      <c r="R63" s="28"/>
      <c r="S63" s="28"/>
      <c r="T63" s="28"/>
      <c r="U63" s="28"/>
      <c r="V63" s="28"/>
      <c r="W63" s="28"/>
      <c r="X63" s="28"/>
      <c r="Y63" s="28"/>
      <c r="Z63" s="28"/>
      <c r="AA63" s="28"/>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64"/>
      <c r="AY63" s="123"/>
      <c r="AZ63" s="124"/>
      <c r="BA63" s="145"/>
      <c r="BB63" s="145"/>
      <c r="BC63" s="145"/>
    </row>
    <row r="64" spans="1:55" ht="12.75" customHeight="1">
      <c r="A64" s="55"/>
      <c r="B64" s="55"/>
      <c r="C64" s="52"/>
      <c r="D64" s="28"/>
      <c r="E64" s="28"/>
      <c r="F64" s="28"/>
      <c r="G64" s="29"/>
      <c r="H64" s="28"/>
      <c r="I64" s="29"/>
      <c r="J64" s="29"/>
      <c r="K64" s="28"/>
      <c r="L64" s="28"/>
      <c r="M64" s="28"/>
      <c r="N64" s="28"/>
      <c r="O64" s="28"/>
      <c r="P64" s="28"/>
      <c r="Q64" s="28"/>
      <c r="R64" s="28"/>
      <c r="S64" s="28"/>
      <c r="T64" s="28"/>
      <c r="U64" s="28"/>
      <c r="V64" s="28"/>
      <c r="W64" s="28"/>
      <c r="X64" s="28"/>
      <c r="Y64" s="28"/>
      <c r="Z64" s="28"/>
      <c r="AA64" s="28"/>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64"/>
      <c r="AY64" s="123"/>
      <c r="AZ64" s="124"/>
      <c r="BA64" s="145"/>
      <c r="BB64" s="145"/>
      <c r="BC64" s="145"/>
    </row>
    <row r="65" spans="1:55" ht="12.75" customHeight="1">
      <c r="A65" s="55"/>
      <c r="B65" s="55"/>
      <c r="C65" s="52"/>
      <c r="D65" s="28"/>
      <c r="E65" s="28"/>
      <c r="F65" s="28"/>
      <c r="G65" s="29"/>
      <c r="H65" s="28"/>
      <c r="I65" s="29"/>
      <c r="J65" s="29"/>
      <c r="K65" s="28"/>
      <c r="L65" s="28"/>
      <c r="M65" s="28"/>
      <c r="N65" s="28"/>
      <c r="O65" s="28"/>
      <c r="P65" s="28"/>
      <c r="Q65" s="28"/>
      <c r="R65" s="28"/>
      <c r="S65" s="28"/>
      <c r="T65" s="28"/>
      <c r="U65" s="28"/>
      <c r="V65" s="28"/>
      <c r="W65" s="28"/>
      <c r="X65" s="28"/>
      <c r="Y65" s="28"/>
      <c r="Z65" s="28"/>
      <c r="AA65" s="28"/>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64"/>
      <c r="AY65" s="123"/>
      <c r="AZ65" s="124"/>
      <c r="BA65" s="145"/>
      <c r="BB65" s="145"/>
      <c r="BC65" s="145"/>
    </row>
    <row r="66" spans="1:55" ht="12.75" customHeight="1">
      <c r="A66" s="55"/>
      <c r="B66" s="55"/>
      <c r="C66" s="52"/>
      <c r="D66" s="28"/>
      <c r="E66" s="28"/>
      <c r="F66" s="28"/>
      <c r="G66" s="29"/>
      <c r="H66" s="28"/>
      <c r="I66" s="29"/>
      <c r="J66" s="29"/>
      <c r="K66" s="28"/>
      <c r="L66" s="28"/>
      <c r="M66" s="28"/>
      <c r="N66" s="28"/>
      <c r="O66" s="28"/>
      <c r="P66" s="28"/>
      <c r="Q66" s="28"/>
      <c r="R66" s="28"/>
      <c r="S66" s="28"/>
      <c r="T66" s="28"/>
      <c r="U66" s="28"/>
      <c r="V66" s="28"/>
      <c r="W66" s="28"/>
      <c r="X66" s="28"/>
      <c r="Y66" s="28"/>
      <c r="Z66" s="28"/>
      <c r="AA66" s="28"/>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64"/>
      <c r="AY66" s="123"/>
      <c r="AZ66" s="124"/>
      <c r="BA66" s="145"/>
      <c r="BB66" s="145"/>
      <c r="BC66" s="145"/>
    </row>
    <row r="67" spans="1:55" ht="12.75" customHeight="1">
      <c r="A67" s="55"/>
      <c r="B67" s="55"/>
      <c r="C67" s="52"/>
      <c r="D67" s="28"/>
      <c r="E67" s="28"/>
      <c r="F67" s="28"/>
      <c r="G67" s="29"/>
      <c r="H67" s="28"/>
      <c r="I67" s="29"/>
      <c r="J67" s="29"/>
      <c r="K67" s="28"/>
      <c r="L67" s="28"/>
      <c r="M67" s="28"/>
      <c r="N67" s="28"/>
      <c r="O67" s="28"/>
      <c r="P67" s="28"/>
      <c r="Q67" s="28"/>
      <c r="R67" s="28"/>
      <c r="S67" s="28"/>
      <c r="T67" s="28"/>
      <c r="U67" s="28"/>
      <c r="V67" s="28"/>
      <c r="W67" s="28"/>
      <c r="X67" s="28"/>
      <c r="Y67" s="28"/>
      <c r="Z67" s="28"/>
      <c r="AA67" s="28"/>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64"/>
      <c r="AY67" s="123"/>
      <c r="AZ67" s="124"/>
      <c r="BA67" s="145"/>
      <c r="BB67" s="145"/>
      <c r="BC67" s="145"/>
    </row>
    <row r="68" spans="1:55" ht="12.75" customHeight="1">
      <c r="A68" s="55"/>
      <c r="B68" s="55"/>
      <c r="C68" s="52"/>
      <c r="D68" s="28"/>
      <c r="E68" s="28"/>
      <c r="F68" s="28"/>
      <c r="G68" s="29"/>
      <c r="H68" s="28"/>
      <c r="I68" s="29"/>
      <c r="J68" s="29"/>
      <c r="K68" s="28"/>
      <c r="L68" s="28"/>
      <c r="M68" s="28"/>
      <c r="N68" s="28"/>
      <c r="O68" s="28"/>
      <c r="P68" s="28"/>
      <c r="Q68" s="28"/>
      <c r="R68" s="28"/>
      <c r="S68" s="28"/>
      <c r="T68" s="28"/>
      <c r="U68" s="28"/>
      <c r="V68" s="28"/>
      <c r="W68" s="28"/>
      <c r="X68" s="28"/>
      <c r="Y68" s="28"/>
      <c r="Z68" s="28"/>
      <c r="AA68" s="28"/>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64"/>
      <c r="AY68" s="123"/>
      <c r="AZ68" s="124"/>
      <c r="BA68" s="145"/>
      <c r="BB68" s="145"/>
      <c r="BC68" s="145"/>
    </row>
    <row r="69" spans="1:55" ht="12.75" customHeight="1">
      <c r="A69" s="55"/>
      <c r="B69" s="55"/>
      <c r="C69" s="52"/>
      <c r="D69" s="28"/>
      <c r="E69" s="28"/>
      <c r="F69" s="28"/>
      <c r="G69" s="29"/>
      <c r="H69" s="28"/>
      <c r="I69" s="29"/>
      <c r="J69" s="29"/>
      <c r="K69" s="28"/>
      <c r="L69" s="28"/>
      <c r="M69" s="28"/>
      <c r="N69" s="28"/>
      <c r="O69" s="28"/>
      <c r="P69" s="28"/>
      <c r="Q69" s="28"/>
      <c r="R69" s="28"/>
      <c r="S69" s="28"/>
      <c r="T69" s="28"/>
      <c r="U69" s="28"/>
      <c r="V69" s="28"/>
      <c r="W69" s="28"/>
      <c r="X69" s="28"/>
      <c r="Y69" s="28"/>
      <c r="Z69" s="28"/>
      <c r="AA69" s="28"/>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64"/>
      <c r="AY69" s="123"/>
      <c r="AZ69" s="124"/>
      <c r="BA69" s="146"/>
      <c r="BB69" s="146"/>
      <c r="BC69" s="146"/>
    </row>
    <row r="70" spans="1:55" ht="12.75" customHeight="1">
      <c r="A70" s="55"/>
      <c r="B70" s="55"/>
      <c r="C70" s="52"/>
      <c r="D70" s="28"/>
      <c r="E70" s="28"/>
      <c r="F70" s="28"/>
      <c r="G70" s="29"/>
      <c r="H70" s="28"/>
      <c r="I70" s="29"/>
      <c r="J70" s="29"/>
      <c r="K70" s="28"/>
      <c r="L70" s="28"/>
      <c r="M70" s="28"/>
      <c r="N70" s="28"/>
      <c r="O70" s="28"/>
      <c r="P70" s="28"/>
      <c r="Q70" s="28"/>
      <c r="R70" s="28"/>
      <c r="S70" s="28"/>
      <c r="T70" s="28"/>
      <c r="U70" s="28"/>
      <c r="V70" s="28"/>
      <c r="W70" s="28"/>
      <c r="X70" s="28"/>
      <c r="Y70" s="28"/>
      <c r="Z70" s="28"/>
      <c r="AA70" s="28"/>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64"/>
      <c r="AY70" s="123"/>
      <c r="AZ70" s="124"/>
      <c r="BA70" s="147"/>
      <c r="BB70" s="147"/>
      <c r="BC70" s="147"/>
    </row>
    <row r="71" spans="1:55" ht="12.75" customHeight="1">
      <c r="A71" s="55"/>
      <c r="B71" s="55"/>
      <c r="C71" s="52"/>
      <c r="D71" s="28"/>
      <c r="E71" s="28"/>
      <c r="F71" s="28"/>
      <c r="G71" s="29"/>
      <c r="H71" s="28"/>
      <c r="I71" s="29"/>
      <c r="J71" s="29"/>
      <c r="K71" s="28"/>
      <c r="L71" s="28"/>
      <c r="M71" s="28"/>
      <c r="N71" s="28"/>
      <c r="O71" s="28"/>
      <c r="P71" s="28"/>
      <c r="Q71" s="28"/>
      <c r="R71" s="28"/>
      <c r="S71" s="28"/>
      <c r="T71" s="28"/>
      <c r="U71" s="28"/>
      <c r="V71" s="28"/>
      <c r="W71" s="28"/>
      <c r="X71" s="28"/>
      <c r="Y71" s="28"/>
      <c r="Z71" s="28"/>
      <c r="AA71" s="28"/>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64"/>
      <c r="AY71" s="123"/>
      <c r="AZ71" s="124"/>
      <c r="BA71" s="147"/>
      <c r="BB71" s="147"/>
      <c r="BC71" s="147"/>
    </row>
    <row r="72" spans="1:52" ht="13.5">
      <c r="A72" s="55"/>
      <c r="B72" s="55"/>
      <c r="C72" s="53"/>
      <c r="D72" s="27"/>
      <c r="E72" s="27"/>
      <c r="F72" s="27"/>
      <c r="G72" s="30"/>
      <c r="H72" s="27"/>
      <c r="I72" s="30"/>
      <c r="J72" s="30"/>
      <c r="K72" s="27"/>
      <c r="L72" s="27"/>
      <c r="M72" s="27"/>
      <c r="N72" s="27"/>
      <c r="O72" s="27"/>
      <c r="P72" s="27"/>
      <c r="Q72" s="27"/>
      <c r="R72" s="27"/>
      <c r="S72" s="27"/>
      <c r="T72" s="27"/>
      <c r="U72" s="31"/>
      <c r="V72" s="27"/>
      <c r="W72" s="27"/>
      <c r="X72" s="27"/>
      <c r="Y72" s="27"/>
      <c r="Z72" s="27"/>
      <c r="AA72" s="27"/>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3"/>
      <c r="AY72" s="123"/>
      <c r="AZ72" s="124"/>
    </row>
    <row r="73" spans="3:52" ht="18" customHeight="1">
      <c r="C73" s="27"/>
      <c r="D73" s="27"/>
      <c r="E73" s="27"/>
      <c r="F73" s="27"/>
      <c r="G73" s="30"/>
      <c r="H73" s="27"/>
      <c r="I73" s="30"/>
      <c r="J73" s="30"/>
      <c r="K73" s="27"/>
      <c r="L73" s="27"/>
      <c r="M73" s="27"/>
      <c r="N73" s="27"/>
      <c r="O73" s="27"/>
      <c r="P73" s="27"/>
      <c r="Q73" s="27"/>
      <c r="R73" s="27"/>
      <c r="S73" s="27"/>
      <c r="T73" s="27"/>
      <c r="U73" s="31"/>
      <c r="V73" s="27"/>
      <c r="W73" s="27"/>
      <c r="X73" s="27"/>
      <c r="Y73" s="27"/>
      <c r="Z73" s="27"/>
      <c r="AA73" s="27"/>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3"/>
      <c r="AY73" s="123"/>
      <c r="AZ73" s="123"/>
    </row>
    <row r="74" spans="3:52" ht="13.5">
      <c r="C74" s="27"/>
      <c r="D74" s="27"/>
      <c r="E74" s="27"/>
      <c r="F74" s="27"/>
      <c r="G74" s="30"/>
      <c r="H74" s="27"/>
      <c r="I74" s="30"/>
      <c r="J74" s="30"/>
      <c r="K74" s="27"/>
      <c r="L74" s="27"/>
      <c r="M74" s="27"/>
      <c r="N74" s="27"/>
      <c r="O74" s="27"/>
      <c r="P74" s="27"/>
      <c r="Q74" s="27"/>
      <c r="R74" s="27"/>
      <c r="S74" s="27"/>
      <c r="T74" s="27"/>
      <c r="U74" s="31"/>
      <c r="V74" s="27"/>
      <c r="W74" s="27"/>
      <c r="X74" s="27"/>
      <c r="Y74" s="27"/>
      <c r="Z74" s="27"/>
      <c r="AA74" s="27"/>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3"/>
      <c r="AY74" s="123"/>
      <c r="AZ74" s="165"/>
    </row>
    <row r="75" spans="3:52" ht="13.5">
      <c r="C75" s="27"/>
      <c r="D75" s="27"/>
      <c r="E75" s="27"/>
      <c r="F75" s="27"/>
      <c r="G75" s="30"/>
      <c r="H75" s="27"/>
      <c r="I75" s="30"/>
      <c r="J75" s="30"/>
      <c r="K75" s="27"/>
      <c r="L75" s="27"/>
      <c r="M75" s="27"/>
      <c r="N75" s="27"/>
      <c r="O75" s="27"/>
      <c r="P75" s="27"/>
      <c r="Q75" s="27"/>
      <c r="R75" s="27"/>
      <c r="S75" s="27"/>
      <c r="T75" s="27"/>
      <c r="U75" s="31"/>
      <c r="V75" s="27"/>
      <c r="W75" s="27"/>
      <c r="X75" s="27"/>
      <c r="Y75" s="27"/>
      <c r="Z75" s="27"/>
      <c r="AA75" s="27"/>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3"/>
      <c r="AY75" s="123"/>
      <c r="AZ75" s="165"/>
    </row>
    <row r="76" spans="3:52" ht="13.5">
      <c r="C76" s="27"/>
      <c r="D76" s="27"/>
      <c r="E76" s="27"/>
      <c r="F76" s="27"/>
      <c r="G76" s="30"/>
      <c r="H76" s="27"/>
      <c r="I76" s="30"/>
      <c r="J76" s="30"/>
      <c r="K76" s="27"/>
      <c r="L76" s="27"/>
      <c r="M76" s="27"/>
      <c r="N76" s="27"/>
      <c r="O76" s="27"/>
      <c r="P76" s="27"/>
      <c r="Q76" s="27"/>
      <c r="R76" s="27"/>
      <c r="S76" s="27"/>
      <c r="T76" s="27"/>
      <c r="U76" s="31"/>
      <c r="V76" s="27"/>
      <c r="W76" s="27"/>
      <c r="X76" s="27"/>
      <c r="Y76" s="27"/>
      <c r="Z76" s="27"/>
      <c r="AA76" s="27"/>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3"/>
      <c r="AZ76" s="165"/>
    </row>
    <row r="77" spans="3:52" ht="13.5">
      <c r="C77" s="27"/>
      <c r="D77" s="27"/>
      <c r="E77" s="27"/>
      <c r="F77" s="27"/>
      <c r="G77" s="30"/>
      <c r="H77" s="27"/>
      <c r="I77" s="30"/>
      <c r="J77" s="30"/>
      <c r="K77" s="27"/>
      <c r="L77" s="27"/>
      <c r="M77" s="27"/>
      <c r="N77" s="27"/>
      <c r="O77" s="27"/>
      <c r="P77" s="27"/>
      <c r="Q77" s="27"/>
      <c r="R77" s="27"/>
      <c r="S77" s="27"/>
      <c r="T77" s="27"/>
      <c r="U77" s="31"/>
      <c r="V77" s="27"/>
      <c r="W77" s="27"/>
      <c r="X77" s="27"/>
      <c r="Y77" s="27"/>
      <c r="Z77" s="27"/>
      <c r="AA77" s="27"/>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3"/>
      <c r="AZ77" s="165"/>
    </row>
    <row r="78" spans="3:52" ht="13.5">
      <c r="C78" s="27"/>
      <c r="D78" s="27"/>
      <c r="E78" s="27"/>
      <c r="F78" s="27"/>
      <c r="G78" s="30"/>
      <c r="H78" s="27"/>
      <c r="I78" s="30"/>
      <c r="J78" s="30"/>
      <c r="K78" s="27"/>
      <c r="L78" s="27"/>
      <c r="M78" s="27"/>
      <c r="N78" s="27"/>
      <c r="O78" s="27"/>
      <c r="P78" s="27"/>
      <c r="Q78" s="27"/>
      <c r="R78" s="27"/>
      <c r="S78" s="27"/>
      <c r="T78" s="27"/>
      <c r="U78" s="31"/>
      <c r="V78" s="27"/>
      <c r="W78" s="27"/>
      <c r="X78" s="27"/>
      <c r="Y78" s="27"/>
      <c r="Z78" s="27"/>
      <c r="AA78" s="27"/>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3"/>
      <c r="AZ78" s="165"/>
    </row>
    <row r="79" spans="3:52" ht="13.5">
      <c r="C79" s="27"/>
      <c r="D79" s="27"/>
      <c r="E79" s="27"/>
      <c r="F79" s="27"/>
      <c r="G79" s="30"/>
      <c r="H79" s="27"/>
      <c r="I79" s="30"/>
      <c r="J79" s="30"/>
      <c r="K79" s="27"/>
      <c r="L79" s="27"/>
      <c r="M79" s="27"/>
      <c r="N79" s="27"/>
      <c r="O79" s="27"/>
      <c r="P79" s="27"/>
      <c r="Q79" s="27"/>
      <c r="R79" s="27"/>
      <c r="S79" s="27"/>
      <c r="T79" s="27"/>
      <c r="U79" s="31"/>
      <c r="V79" s="27"/>
      <c r="W79" s="27"/>
      <c r="X79" s="27"/>
      <c r="Y79" s="27"/>
      <c r="Z79" s="27"/>
      <c r="AA79" s="27"/>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3"/>
      <c r="AZ79" s="165"/>
    </row>
    <row r="80" spans="3:52" ht="13.5">
      <c r="C80" s="27"/>
      <c r="D80" s="27"/>
      <c r="E80" s="27"/>
      <c r="F80" s="27"/>
      <c r="G80" s="30"/>
      <c r="H80" s="27"/>
      <c r="I80" s="30"/>
      <c r="J80" s="30"/>
      <c r="K80" s="27"/>
      <c r="L80" s="27"/>
      <c r="M80" s="27"/>
      <c r="N80" s="27"/>
      <c r="O80" s="27"/>
      <c r="P80" s="27"/>
      <c r="Q80" s="27"/>
      <c r="R80" s="27"/>
      <c r="S80" s="27"/>
      <c r="T80" s="27"/>
      <c r="U80" s="31"/>
      <c r="V80" s="27"/>
      <c r="W80" s="27"/>
      <c r="X80" s="27"/>
      <c r="Y80" s="27"/>
      <c r="Z80" s="27"/>
      <c r="AA80" s="27"/>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3"/>
      <c r="AZ80" s="165"/>
    </row>
    <row r="81" spans="3:65" ht="13.5">
      <c r="C81" s="27"/>
      <c r="D81" s="27"/>
      <c r="E81" s="27"/>
      <c r="F81" s="27"/>
      <c r="G81" s="30"/>
      <c r="H81" s="27"/>
      <c r="I81" s="30"/>
      <c r="J81" s="30"/>
      <c r="K81" s="27"/>
      <c r="L81" s="27"/>
      <c r="M81" s="27"/>
      <c r="N81" s="27"/>
      <c r="O81" s="27"/>
      <c r="P81" s="27"/>
      <c r="Q81" s="27"/>
      <c r="R81" s="27"/>
      <c r="S81" s="27"/>
      <c r="T81" s="27"/>
      <c r="U81" s="31"/>
      <c r="V81" s="27"/>
      <c r="W81" s="27"/>
      <c r="X81" s="27"/>
      <c r="Y81" s="27"/>
      <c r="Z81" s="27"/>
      <c r="AA81" s="27"/>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3"/>
      <c r="AZ81" s="165"/>
      <c r="BA81" s="132"/>
      <c r="BB81" s="132"/>
      <c r="BC81" s="132"/>
      <c r="BD81" s="132"/>
      <c r="BE81" s="132"/>
      <c r="BF81" s="132"/>
      <c r="BG81" s="132"/>
      <c r="BH81" s="132"/>
      <c r="BI81" s="132"/>
      <c r="BJ81" s="132"/>
      <c r="BK81" s="132"/>
      <c r="BL81" s="131"/>
      <c r="BM81" s="132"/>
    </row>
    <row r="82" spans="3:65" ht="13.5">
      <c r="C82" s="27"/>
      <c r="D82" s="27"/>
      <c r="E82" s="27"/>
      <c r="F82" s="27"/>
      <c r="G82" s="30"/>
      <c r="H82" s="27"/>
      <c r="I82" s="30"/>
      <c r="J82" s="30"/>
      <c r="K82" s="27"/>
      <c r="L82" s="27"/>
      <c r="M82" s="27"/>
      <c r="N82" s="27"/>
      <c r="O82" s="27"/>
      <c r="P82" s="27"/>
      <c r="Q82" s="27"/>
      <c r="R82" s="27"/>
      <c r="S82" s="27"/>
      <c r="T82" s="27"/>
      <c r="U82" s="31"/>
      <c r="V82" s="27"/>
      <c r="W82" s="27"/>
      <c r="X82" s="27"/>
      <c r="Y82" s="27"/>
      <c r="Z82" s="27"/>
      <c r="AA82" s="27"/>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3"/>
      <c r="AZ82" s="165"/>
      <c r="BA82" s="133"/>
      <c r="BB82" s="1"/>
      <c r="BC82" s="133"/>
      <c r="BD82" s="1"/>
      <c r="BE82" s="133"/>
      <c r="BF82" s="1"/>
      <c r="BG82" s="133"/>
      <c r="BH82" s="1"/>
      <c r="BI82" s="133"/>
      <c r="BJ82" s="1"/>
      <c r="BK82" s="133"/>
      <c r="BL82" s="1"/>
      <c r="BM82" s="134"/>
    </row>
    <row r="83" spans="3:65" ht="13.5">
      <c r="C83" s="27"/>
      <c r="D83" s="27"/>
      <c r="E83" s="27"/>
      <c r="F83" s="27"/>
      <c r="G83" s="30"/>
      <c r="H83" s="27"/>
      <c r="I83" s="30"/>
      <c r="J83" s="30"/>
      <c r="K83" s="27"/>
      <c r="L83" s="27"/>
      <c r="M83" s="27"/>
      <c r="N83" s="27"/>
      <c r="O83" s="27"/>
      <c r="P83" s="27"/>
      <c r="Q83" s="27"/>
      <c r="R83" s="27"/>
      <c r="S83" s="27"/>
      <c r="T83" s="27"/>
      <c r="U83" s="31"/>
      <c r="V83" s="27"/>
      <c r="W83" s="27"/>
      <c r="X83" s="27"/>
      <c r="Y83" s="27"/>
      <c r="Z83" s="27"/>
      <c r="AA83" s="27"/>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3"/>
      <c r="AZ83" s="165"/>
      <c r="BA83" s="133"/>
      <c r="BB83" s="1"/>
      <c r="BC83" s="133"/>
      <c r="BD83" s="1"/>
      <c r="BE83" s="133"/>
      <c r="BF83" s="1"/>
      <c r="BG83" s="133"/>
      <c r="BH83" s="1"/>
      <c r="BI83" s="133"/>
      <c r="BJ83" s="1"/>
      <c r="BK83" s="133"/>
      <c r="BL83" s="1"/>
      <c r="BM83" s="134"/>
    </row>
    <row r="84" spans="3:65" ht="13.5">
      <c r="C84" s="27"/>
      <c r="D84" s="27"/>
      <c r="E84" s="27"/>
      <c r="F84" s="27"/>
      <c r="G84" s="30"/>
      <c r="H84" s="27"/>
      <c r="I84" s="30"/>
      <c r="J84" s="30"/>
      <c r="K84" s="27"/>
      <c r="L84" s="27"/>
      <c r="M84" s="27"/>
      <c r="N84" s="27"/>
      <c r="O84" s="27"/>
      <c r="P84" s="27"/>
      <c r="Q84" s="27"/>
      <c r="R84" s="27"/>
      <c r="S84" s="27"/>
      <c r="T84" s="27"/>
      <c r="U84" s="31"/>
      <c r="V84" s="27"/>
      <c r="W84" s="27"/>
      <c r="X84" s="27"/>
      <c r="Y84" s="27"/>
      <c r="Z84" s="27"/>
      <c r="AA84" s="27"/>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3"/>
      <c r="AZ84" s="130"/>
      <c r="BA84" s="133"/>
      <c r="BB84" s="1"/>
      <c r="BC84" s="133"/>
      <c r="BD84" s="1"/>
      <c r="BE84" s="133"/>
      <c r="BF84" s="1"/>
      <c r="BG84" s="133"/>
      <c r="BH84" s="1"/>
      <c r="BI84" s="133"/>
      <c r="BJ84" s="1"/>
      <c r="BK84" s="133"/>
      <c r="BL84" s="1"/>
      <c r="BM84" s="134"/>
    </row>
    <row r="85" spans="3:65" ht="13.5">
      <c r="C85" s="27"/>
      <c r="D85" s="27"/>
      <c r="E85" s="27"/>
      <c r="F85" s="27"/>
      <c r="G85" s="30"/>
      <c r="H85" s="27"/>
      <c r="I85" s="30"/>
      <c r="J85" s="30"/>
      <c r="K85" s="27"/>
      <c r="L85" s="27"/>
      <c r="M85" s="27"/>
      <c r="N85" s="27"/>
      <c r="O85" s="27"/>
      <c r="P85" s="27"/>
      <c r="Q85" s="27"/>
      <c r="R85" s="27"/>
      <c r="S85" s="27"/>
      <c r="T85" s="27"/>
      <c r="U85" s="31"/>
      <c r="V85" s="27"/>
      <c r="W85" s="27"/>
      <c r="X85" s="27"/>
      <c r="Y85" s="27"/>
      <c r="Z85" s="27"/>
      <c r="AA85" s="27"/>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3"/>
      <c r="AZ85" s="130"/>
      <c r="BA85" s="133"/>
      <c r="BB85" s="1"/>
      <c r="BC85" s="133"/>
      <c r="BD85" s="1"/>
      <c r="BE85" s="133"/>
      <c r="BF85" s="1"/>
      <c r="BG85" s="133"/>
      <c r="BH85" s="1"/>
      <c r="BI85" s="133"/>
      <c r="BJ85" s="1"/>
      <c r="BK85" s="133"/>
      <c r="BL85" s="1"/>
      <c r="BM85" s="134"/>
    </row>
    <row r="86" spans="3:65" ht="13.5">
      <c r="C86" s="27"/>
      <c r="D86" s="27"/>
      <c r="E86" s="27"/>
      <c r="F86" s="27"/>
      <c r="G86" s="30"/>
      <c r="H86" s="27"/>
      <c r="I86" s="30"/>
      <c r="J86" s="30"/>
      <c r="K86" s="27"/>
      <c r="L86" s="27"/>
      <c r="M86" s="27"/>
      <c r="N86" s="27"/>
      <c r="O86" s="27"/>
      <c r="P86" s="27"/>
      <c r="Q86" s="27"/>
      <c r="R86" s="27"/>
      <c r="S86" s="27"/>
      <c r="T86" s="27"/>
      <c r="U86" s="31"/>
      <c r="V86" s="27"/>
      <c r="W86" s="27"/>
      <c r="X86" s="27"/>
      <c r="Y86" s="27"/>
      <c r="Z86" s="27"/>
      <c r="AA86" s="27"/>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3"/>
      <c r="AZ86" s="130"/>
      <c r="BA86" s="133"/>
      <c r="BB86" s="1"/>
      <c r="BC86" s="133"/>
      <c r="BD86" s="1"/>
      <c r="BE86" s="133"/>
      <c r="BF86" s="1"/>
      <c r="BG86" s="133"/>
      <c r="BH86" s="1"/>
      <c r="BI86" s="133"/>
      <c r="BJ86" s="1"/>
      <c r="BK86" s="133"/>
      <c r="BL86" s="1"/>
      <c r="BM86" s="134"/>
    </row>
    <row r="87" spans="3:65" ht="13.5">
      <c r="C87" s="27"/>
      <c r="D87" s="27"/>
      <c r="E87" s="27"/>
      <c r="F87" s="27"/>
      <c r="G87" s="30"/>
      <c r="H87" s="27"/>
      <c r="I87" s="30"/>
      <c r="J87" s="30"/>
      <c r="K87" s="27"/>
      <c r="L87" s="27"/>
      <c r="M87" s="27"/>
      <c r="N87" s="27"/>
      <c r="O87" s="27"/>
      <c r="P87" s="27"/>
      <c r="Q87" s="27"/>
      <c r="R87" s="27"/>
      <c r="S87" s="27"/>
      <c r="T87" s="27"/>
      <c r="U87" s="31"/>
      <c r="V87" s="27"/>
      <c r="W87" s="27"/>
      <c r="X87" s="27"/>
      <c r="Y87" s="27"/>
      <c r="Z87" s="27"/>
      <c r="AA87" s="27"/>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3"/>
      <c r="AZ87" s="130"/>
      <c r="BA87" s="133"/>
      <c r="BB87" s="1"/>
      <c r="BC87" s="133"/>
      <c r="BD87" s="1"/>
      <c r="BE87" s="133"/>
      <c r="BF87" s="1"/>
      <c r="BG87" s="133"/>
      <c r="BH87" s="1"/>
      <c r="BI87" s="133"/>
      <c r="BJ87" s="1"/>
      <c r="BK87" s="133"/>
      <c r="BL87" s="1"/>
      <c r="BM87" s="134"/>
    </row>
    <row r="88" spans="3:65" ht="13.5">
      <c r="C88" s="27"/>
      <c r="D88" s="27"/>
      <c r="E88" s="27"/>
      <c r="F88" s="27"/>
      <c r="G88" s="30"/>
      <c r="H88" s="27"/>
      <c r="I88" s="30"/>
      <c r="J88" s="30"/>
      <c r="K88" s="27"/>
      <c r="L88" s="27"/>
      <c r="M88" s="27"/>
      <c r="N88" s="27"/>
      <c r="O88" s="27"/>
      <c r="P88" s="27"/>
      <c r="Q88" s="27"/>
      <c r="R88" s="27"/>
      <c r="S88" s="27"/>
      <c r="T88" s="27"/>
      <c r="U88" s="31"/>
      <c r="V88" s="27"/>
      <c r="W88" s="27"/>
      <c r="X88" s="27"/>
      <c r="Y88" s="27"/>
      <c r="Z88" s="27"/>
      <c r="AA88" s="27"/>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3"/>
      <c r="AZ88" s="130"/>
      <c r="BA88" s="133"/>
      <c r="BB88" s="1"/>
      <c r="BC88" s="133"/>
      <c r="BD88" s="1"/>
      <c r="BE88" s="133"/>
      <c r="BF88" s="1"/>
      <c r="BG88" s="133"/>
      <c r="BH88" s="1"/>
      <c r="BI88" s="133"/>
      <c r="BJ88" s="1"/>
      <c r="BK88" s="133"/>
      <c r="BL88" s="1"/>
      <c r="BM88" s="134"/>
    </row>
    <row r="89" spans="3:65" ht="13.5">
      <c r="C89" s="27"/>
      <c r="D89" s="27"/>
      <c r="E89" s="27"/>
      <c r="F89" s="27"/>
      <c r="G89" s="30"/>
      <c r="H89" s="27"/>
      <c r="I89" s="30"/>
      <c r="J89" s="30"/>
      <c r="K89" s="27"/>
      <c r="L89" s="27"/>
      <c r="M89" s="27"/>
      <c r="N89" s="27"/>
      <c r="O89" s="27"/>
      <c r="P89" s="27"/>
      <c r="Q89" s="27"/>
      <c r="R89" s="27"/>
      <c r="S89" s="27"/>
      <c r="T89" s="27"/>
      <c r="U89" s="31"/>
      <c r="V89" s="27"/>
      <c r="W89" s="27"/>
      <c r="X89" s="27"/>
      <c r="Y89" s="27"/>
      <c r="Z89" s="27"/>
      <c r="AA89" s="27"/>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3"/>
      <c r="AZ89" s="130"/>
      <c r="BA89" s="133"/>
      <c r="BB89" s="1"/>
      <c r="BC89" s="133"/>
      <c r="BD89" s="1"/>
      <c r="BE89" s="133"/>
      <c r="BF89" s="1"/>
      <c r="BG89" s="133"/>
      <c r="BH89" s="1"/>
      <c r="BI89" s="133"/>
      <c r="BJ89" s="1"/>
      <c r="BK89" s="133"/>
      <c r="BL89" s="1"/>
      <c r="BM89" s="134"/>
    </row>
    <row r="90" spans="3:65" ht="13.5">
      <c r="C90" s="27"/>
      <c r="D90" s="27"/>
      <c r="E90" s="27"/>
      <c r="F90" s="27"/>
      <c r="G90" s="30"/>
      <c r="H90" s="27"/>
      <c r="I90" s="30"/>
      <c r="J90" s="30"/>
      <c r="K90" s="27"/>
      <c r="L90" s="27"/>
      <c r="M90" s="27"/>
      <c r="N90" s="27"/>
      <c r="O90" s="27"/>
      <c r="P90" s="27"/>
      <c r="Q90" s="27"/>
      <c r="R90" s="27"/>
      <c r="S90" s="27"/>
      <c r="T90" s="27"/>
      <c r="U90" s="31"/>
      <c r="V90" s="27"/>
      <c r="W90" s="27"/>
      <c r="X90" s="27"/>
      <c r="Y90" s="27"/>
      <c r="Z90" s="27"/>
      <c r="AA90" s="27"/>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3"/>
      <c r="AZ90" s="130"/>
      <c r="BA90" s="133"/>
      <c r="BB90" s="1"/>
      <c r="BC90" s="133"/>
      <c r="BD90" s="1"/>
      <c r="BE90" s="133"/>
      <c r="BF90" s="1"/>
      <c r="BG90" s="133"/>
      <c r="BH90" s="1"/>
      <c r="BI90" s="133"/>
      <c r="BJ90" s="1"/>
      <c r="BK90" s="133"/>
      <c r="BL90" s="1"/>
      <c r="BM90" s="134"/>
    </row>
    <row r="91" spans="3:65" ht="13.5">
      <c r="C91" s="27"/>
      <c r="D91" s="27"/>
      <c r="E91" s="27"/>
      <c r="F91" s="27"/>
      <c r="G91" s="30"/>
      <c r="H91" s="27"/>
      <c r="I91" s="30"/>
      <c r="J91" s="30"/>
      <c r="K91" s="27"/>
      <c r="L91" s="27"/>
      <c r="M91" s="27"/>
      <c r="N91" s="27"/>
      <c r="O91" s="27"/>
      <c r="P91" s="27"/>
      <c r="Q91" s="27"/>
      <c r="R91" s="27"/>
      <c r="S91" s="27"/>
      <c r="T91" s="27"/>
      <c r="U91" s="31"/>
      <c r="V91" s="27"/>
      <c r="W91" s="27"/>
      <c r="X91" s="27"/>
      <c r="Y91" s="27"/>
      <c r="Z91" s="27"/>
      <c r="AA91" s="27"/>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3"/>
      <c r="AZ91" s="130"/>
      <c r="BA91" s="133"/>
      <c r="BB91" s="1"/>
      <c r="BC91" s="133"/>
      <c r="BD91" s="1"/>
      <c r="BE91" s="133"/>
      <c r="BF91" s="1"/>
      <c r="BG91" s="133"/>
      <c r="BH91" s="1"/>
      <c r="BI91" s="133"/>
      <c r="BJ91" s="1"/>
      <c r="BK91" s="133"/>
      <c r="BL91" s="1"/>
      <c r="BM91" s="134"/>
    </row>
    <row r="92" spans="3:52" ht="13.5">
      <c r="C92" s="27"/>
      <c r="D92" s="27"/>
      <c r="E92" s="27"/>
      <c r="F92" s="27"/>
      <c r="G92" s="30"/>
      <c r="H92" s="27"/>
      <c r="I92" s="30"/>
      <c r="J92" s="30"/>
      <c r="K92" s="27"/>
      <c r="L92" s="27"/>
      <c r="M92" s="27"/>
      <c r="N92" s="27"/>
      <c r="O92" s="27"/>
      <c r="P92" s="27"/>
      <c r="Q92" s="27"/>
      <c r="R92" s="27"/>
      <c r="S92" s="27"/>
      <c r="T92" s="27"/>
      <c r="U92" s="31"/>
      <c r="V92" s="27"/>
      <c r="W92" s="27"/>
      <c r="X92" s="27"/>
      <c r="Y92" s="27"/>
      <c r="Z92" s="27"/>
      <c r="AA92" s="27"/>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3"/>
      <c r="AZ92" s="124"/>
    </row>
    <row r="93" spans="3:52" ht="13.5">
      <c r="C93" s="27"/>
      <c r="D93" s="27"/>
      <c r="E93" s="27"/>
      <c r="F93" s="27"/>
      <c r="G93" s="30"/>
      <c r="H93" s="27"/>
      <c r="I93" s="30"/>
      <c r="J93" s="30"/>
      <c r="K93" s="27"/>
      <c r="L93" s="27"/>
      <c r="M93" s="27"/>
      <c r="N93" s="27"/>
      <c r="O93" s="27"/>
      <c r="P93" s="27"/>
      <c r="Q93" s="27"/>
      <c r="R93" s="27"/>
      <c r="S93" s="27"/>
      <c r="T93" s="27"/>
      <c r="U93" s="31"/>
      <c r="V93" s="27"/>
      <c r="W93" s="27"/>
      <c r="X93" s="27"/>
      <c r="Y93" s="27"/>
      <c r="Z93" s="27"/>
      <c r="AA93" s="27"/>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3"/>
      <c r="AZ93" s="124"/>
    </row>
    <row r="94" spans="3:52" ht="13.5">
      <c r="C94" s="27"/>
      <c r="D94" s="27"/>
      <c r="E94" s="27"/>
      <c r="F94" s="27"/>
      <c r="G94" s="30"/>
      <c r="H94" s="27"/>
      <c r="I94" s="30"/>
      <c r="J94" s="30"/>
      <c r="K94" s="27"/>
      <c r="L94" s="27"/>
      <c r="M94" s="27"/>
      <c r="N94" s="27"/>
      <c r="O94" s="27"/>
      <c r="P94" s="27"/>
      <c r="Q94" s="27"/>
      <c r="R94" s="27"/>
      <c r="S94" s="27"/>
      <c r="T94" s="27"/>
      <c r="U94" s="31"/>
      <c r="V94" s="27"/>
      <c r="W94" s="27"/>
      <c r="X94" s="27"/>
      <c r="Y94" s="27"/>
      <c r="Z94" s="27"/>
      <c r="AA94" s="27"/>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3"/>
      <c r="AZ94" s="124"/>
    </row>
    <row r="95" spans="3:52" ht="13.5">
      <c r="C95" s="27"/>
      <c r="D95" s="27"/>
      <c r="E95" s="27"/>
      <c r="F95" s="27"/>
      <c r="G95" s="30"/>
      <c r="H95" s="27"/>
      <c r="I95" s="30"/>
      <c r="J95" s="30"/>
      <c r="K95" s="27"/>
      <c r="L95" s="27"/>
      <c r="M95" s="27"/>
      <c r="N95" s="27"/>
      <c r="O95" s="27"/>
      <c r="P95" s="27"/>
      <c r="Q95" s="27"/>
      <c r="R95" s="27"/>
      <c r="S95" s="27"/>
      <c r="T95" s="27"/>
      <c r="U95" s="31"/>
      <c r="V95" s="27"/>
      <c r="W95" s="27"/>
      <c r="X95" s="27"/>
      <c r="Y95" s="27"/>
      <c r="Z95" s="27"/>
      <c r="AA95" s="27"/>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3"/>
      <c r="AZ95" s="124"/>
    </row>
    <row r="96" spans="3:52" ht="13.5">
      <c r="C96" s="27"/>
      <c r="D96" s="27"/>
      <c r="E96" s="27"/>
      <c r="F96" s="27"/>
      <c r="G96" s="30"/>
      <c r="H96" s="27"/>
      <c r="I96" s="30"/>
      <c r="J96" s="30"/>
      <c r="K96" s="27"/>
      <c r="L96" s="27"/>
      <c r="M96" s="27"/>
      <c r="N96" s="27"/>
      <c r="O96" s="27"/>
      <c r="P96" s="27"/>
      <c r="Q96" s="27"/>
      <c r="R96" s="27"/>
      <c r="S96" s="27"/>
      <c r="T96" s="27"/>
      <c r="U96" s="31"/>
      <c r="V96" s="27"/>
      <c r="W96" s="27"/>
      <c r="X96" s="27"/>
      <c r="Y96" s="27"/>
      <c r="Z96" s="27"/>
      <c r="AA96" s="27"/>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3"/>
      <c r="AZ96" s="124"/>
    </row>
    <row r="97" spans="3:52" ht="13.5">
      <c r="C97" s="27"/>
      <c r="D97" s="27"/>
      <c r="E97" s="27"/>
      <c r="F97" s="27"/>
      <c r="G97" s="30"/>
      <c r="H97" s="27"/>
      <c r="I97" s="30"/>
      <c r="J97" s="30"/>
      <c r="K97" s="27"/>
      <c r="L97" s="27"/>
      <c r="M97" s="27"/>
      <c r="N97" s="27"/>
      <c r="O97" s="27"/>
      <c r="P97" s="27"/>
      <c r="Q97" s="27"/>
      <c r="R97" s="27"/>
      <c r="S97" s="27"/>
      <c r="T97" s="27"/>
      <c r="U97" s="31"/>
      <c r="V97" s="27"/>
      <c r="W97" s="27"/>
      <c r="X97" s="27"/>
      <c r="Y97" s="27"/>
      <c r="Z97" s="27"/>
      <c r="AA97" s="27"/>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3"/>
      <c r="AZ97" s="124"/>
    </row>
    <row r="98" spans="3:52" ht="13.5">
      <c r="C98" s="27"/>
      <c r="D98" s="27"/>
      <c r="E98" s="27"/>
      <c r="F98" s="27"/>
      <c r="G98" s="30"/>
      <c r="H98" s="27"/>
      <c r="I98" s="30"/>
      <c r="J98" s="30"/>
      <c r="K98" s="27"/>
      <c r="L98" s="27"/>
      <c r="M98" s="27"/>
      <c r="N98" s="27"/>
      <c r="O98" s="27"/>
      <c r="P98" s="27"/>
      <c r="Q98" s="27"/>
      <c r="R98" s="27"/>
      <c r="S98" s="27"/>
      <c r="T98" s="27"/>
      <c r="U98" s="31"/>
      <c r="V98" s="27"/>
      <c r="W98" s="27"/>
      <c r="X98" s="27"/>
      <c r="Y98" s="27"/>
      <c r="Z98" s="27"/>
      <c r="AA98" s="27"/>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3"/>
      <c r="AZ98" s="124"/>
    </row>
    <row r="99" spans="3:52" ht="13.5">
      <c r="C99" s="27"/>
      <c r="D99" s="27"/>
      <c r="E99" s="27"/>
      <c r="F99" s="27"/>
      <c r="G99" s="30"/>
      <c r="H99" s="27"/>
      <c r="I99" s="30"/>
      <c r="J99" s="30"/>
      <c r="K99" s="27"/>
      <c r="L99" s="27"/>
      <c r="M99" s="27"/>
      <c r="N99" s="27"/>
      <c r="O99" s="27"/>
      <c r="P99" s="27"/>
      <c r="Q99" s="27"/>
      <c r="R99" s="27"/>
      <c r="S99" s="27"/>
      <c r="T99" s="27"/>
      <c r="U99" s="31"/>
      <c r="V99" s="27"/>
      <c r="W99" s="27"/>
      <c r="X99" s="27"/>
      <c r="Y99" s="27"/>
      <c r="Z99" s="27"/>
      <c r="AA99" s="27"/>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3"/>
      <c r="AZ99" s="124"/>
    </row>
    <row r="100" spans="3:52" ht="13.5">
      <c r="C100" s="27"/>
      <c r="D100" s="27"/>
      <c r="E100" s="27"/>
      <c r="F100" s="27"/>
      <c r="G100" s="30"/>
      <c r="H100" s="27"/>
      <c r="I100" s="30"/>
      <c r="J100" s="30"/>
      <c r="K100" s="27"/>
      <c r="L100" s="27"/>
      <c r="M100" s="27"/>
      <c r="N100" s="27"/>
      <c r="O100" s="27"/>
      <c r="P100" s="27"/>
      <c r="Q100" s="27"/>
      <c r="R100" s="27"/>
      <c r="S100" s="27"/>
      <c r="T100" s="27"/>
      <c r="U100" s="31"/>
      <c r="V100" s="27"/>
      <c r="W100" s="27"/>
      <c r="X100" s="27"/>
      <c r="Y100" s="27"/>
      <c r="Z100" s="27"/>
      <c r="AA100" s="27"/>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3"/>
      <c r="AZ100" s="124"/>
    </row>
    <row r="101" spans="3:52" ht="13.5">
      <c r="C101" s="27"/>
      <c r="D101" s="27"/>
      <c r="E101" s="27"/>
      <c r="F101" s="27"/>
      <c r="G101" s="30"/>
      <c r="H101" s="27"/>
      <c r="I101" s="30"/>
      <c r="J101" s="30"/>
      <c r="K101" s="27"/>
      <c r="L101" s="27"/>
      <c r="M101" s="27"/>
      <c r="N101" s="27"/>
      <c r="O101" s="27"/>
      <c r="P101" s="27"/>
      <c r="Q101" s="27"/>
      <c r="R101" s="27"/>
      <c r="S101" s="27"/>
      <c r="T101" s="27"/>
      <c r="U101" s="31"/>
      <c r="V101" s="27"/>
      <c r="W101" s="27"/>
      <c r="X101" s="27"/>
      <c r="Y101" s="27"/>
      <c r="Z101" s="27"/>
      <c r="AA101" s="27"/>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3"/>
      <c r="AZ101" s="124"/>
    </row>
    <row r="102" spans="3:52" ht="13.5">
      <c r="C102" s="27"/>
      <c r="D102" s="27"/>
      <c r="E102" s="27"/>
      <c r="F102" s="27"/>
      <c r="G102" s="30"/>
      <c r="H102" s="27"/>
      <c r="I102" s="30"/>
      <c r="J102" s="30"/>
      <c r="K102" s="27"/>
      <c r="L102" s="27"/>
      <c r="M102" s="27"/>
      <c r="N102" s="27"/>
      <c r="O102" s="27"/>
      <c r="P102" s="27"/>
      <c r="Q102" s="27"/>
      <c r="R102" s="27"/>
      <c r="S102" s="27"/>
      <c r="T102" s="27"/>
      <c r="U102" s="31"/>
      <c r="V102" s="27"/>
      <c r="W102" s="27"/>
      <c r="X102" s="27"/>
      <c r="Y102" s="27"/>
      <c r="Z102" s="27"/>
      <c r="AA102" s="27"/>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3"/>
      <c r="AZ102" s="124"/>
    </row>
    <row r="103" spans="3:52" ht="13.5">
      <c r="C103" s="27"/>
      <c r="D103" s="27"/>
      <c r="E103" s="27"/>
      <c r="F103" s="27"/>
      <c r="G103" s="30"/>
      <c r="H103" s="27"/>
      <c r="I103" s="30"/>
      <c r="J103" s="30"/>
      <c r="K103" s="27"/>
      <c r="L103" s="27"/>
      <c r="M103" s="27"/>
      <c r="N103" s="27"/>
      <c r="O103" s="27"/>
      <c r="P103" s="27"/>
      <c r="Q103" s="27"/>
      <c r="R103" s="27"/>
      <c r="S103" s="27"/>
      <c r="T103" s="27"/>
      <c r="U103" s="31"/>
      <c r="V103" s="27"/>
      <c r="W103" s="27"/>
      <c r="X103" s="27"/>
      <c r="Y103" s="27"/>
      <c r="Z103" s="27"/>
      <c r="AA103" s="27"/>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3"/>
      <c r="AZ103" s="124"/>
    </row>
    <row r="104" spans="3:52" ht="13.5">
      <c r="C104" s="27"/>
      <c r="D104" s="27"/>
      <c r="E104" s="27"/>
      <c r="F104" s="27"/>
      <c r="G104" s="30"/>
      <c r="H104" s="27"/>
      <c r="I104" s="30"/>
      <c r="J104" s="30"/>
      <c r="K104" s="27"/>
      <c r="L104" s="27"/>
      <c r="M104" s="27"/>
      <c r="N104" s="27"/>
      <c r="O104" s="27"/>
      <c r="P104" s="27"/>
      <c r="Q104" s="27"/>
      <c r="R104" s="27"/>
      <c r="S104" s="27"/>
      <c r="T104" s="27"/>
      <c r="U104" s="31"/>
      <c r="V104" s="27"/>
      <c r="W104" s="27"/>
      <c r="X104" s="27"/>
      <c r="Y104" s="27"/>
      <c r="Z104" s="27"/>
      <c r="AA104" s="27"/>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3"/>
      <c r="AZ104" s="124"/>
    </row>
    <row r="105" spans="3:52" ht="13.5">
      <c r="C105" s="27"/>
      <c r="D105" s="27"/>
      <c r="E105" s="27"/>
      <c r="F105" s="27"/>
      <c r="G105" s="30"/>
      <c r="H105" s="27"/>
      <c r="I105" s="30"/>
      <c r="J105" s="30"/>
      <c r="K105" s="27"/>
      <c r="L105" s="27"/>
      <c r="M105" s="27"/>
      <c r="N105" s="27"/>
      <c r="O105" s="27"/>
      <c r="P105" s="27"/>
      <c r="Q105" s="27"/>
      <c r="R105" s="27"/>
      <c r="S105" s="27"/>
      <c r="T105" s="27"/>
      <c r="U105" s="31"/>
      <c r="V105" s="27"/>
      <c r="W105" s="27"/>
      <c r="X105" s="27"/>
      <c r="Y105" s="27"/>
      <c r="Z105" s="27"/>
      <c r="AA105" s="27"/>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3"/>
      <c r="AZ105" s="124"/>
    </row>
    <row r="106" spans="3:52" ht="13.5">
      <c r="C106" s="27"/>
      <c r="D106" s="27"/>
      <c r="E106" s="27"/>
      <c r="F106" s="27"/>
      <c r="G106" s="30"/>
      <c r="H106" s="27"/>
      <c r="I106" s="30"/>
      <c r="J106" s="30"/>
      <c r="K106" s="27"/>
      <c r="L106" s="27"/>
      <c r="M106" s="27"/>
      <c r="N106" s="27"/>
      <c r="O106" s="27"/>
      <c r="P106" s="27"/>
      <c r="Q106" s="27"/>
      <c r="R106" s="27"/>
      <c r="S106" s="27"/>
      <c r="T106" s="27"/>
      <c r="U106" s="31"/>
      <c r="V106" s="27"/>
      <c r="W106" s="27"/>
      <c r="X106" s="27"/>
      <c r="Y106" s="27"/>
      <c r="Z106" s="27"/>
      <c r="AA106" s="27"/>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3"/>
      <c r="AZ106" s="124"/>
    </row>
    <row r="107" spans="3:52" ht="13.5">
      <c r="C107" s="27"/>
      <c r="D107" s="27"/>
      <c r="E107" s="27"/>
      <c r="F107" s="27"/>
      <c r="G107" s="30"/>
      <c r="H107" s="27"/>
      <c r="I107" s="30"/>
      <c r="J107" s="30"/>
      <c r="K107" s="27"/>
      <c r="L107" s="27"/>
      <c r="M107" s="27"/>
      <c r="N107" s="27"/>
      <c r="O107" s="27"/>
      <c r="P107" s="27"/>
      <c r="Q107" s="27"/>
      <c r="R107" s="27"/>
      <c r="S107" s="27"/>
      <c r="T107" s="27"/>
      <c r="U107" s="31"/>
      <c r="V107" s="27"/>
      <c r="W107" s="27"/>
      <c r="X107" s="27"/>
      <c r="Y107" s="27"/>
      <c r="Z107" s="27"/>
      <c r="AA107" s="27"/>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3"/>
      <c r="AZ107" s="124"/>
    </row>
    <row r="108" spans="3:52" ht="13.5">
      <c r="C108" s="27"/>
      <c r="D108" s="27"/>
      <c r="E108" s="27"/>
      <c r="F108" s="27"/>
      <c r="G108" s="30"/>
      <c r="H108" s="27"/>
      <c r="I108" s="30"/>
      <c r="J108" s="30"/>
      <c r="K108" s="27"/>
      <c r="L108" s="27"/>
      <c r="M108" s="27"/>
      <c r="N108" s="27"/>
      <c r="O108" s="27"/>
      <c r="P108" s="27"/>
      <c r="Q108" s="27"/>
      <c r="R108" s="27"/>
      <c r="S108" s="27"/>
      <c r="T108" s="27"/>
      <c r="U108" s="31"/>
      <c r="V108" s="27"/>
      <c r="W108" s="27"/>
      <c r="X108" s="27"/>
      <c r="Y108" s="27"/>
      <c r="Z108" s="27"/>
      <c r="AA108" s="27"/>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3"/>
      <c r="AZ108" s="124"/>
    </row>
    <row r="109" spans="3:52" ht="13.5">
      <c r="C109" s="27"/>
      <c r="D109" s="27"/>
      <c r="E109" s="27"/>
      <c r="F109" s="27"/>
      <c r="G109" s="30"/>
      <c r="H109" s="27"/>
      <c r="I109" s="30"/>
      <c r="J109" s="30"/>
      <c r="K109" s="27"/>
      <c r="L109" s="27"/>
      <c r="M109" s="27"/>
      <c r="N109" s="27"/>
      <c r="O109" s="27"/>
      <c r="P109" s="27"/>
      <c r="Q109" s="27"/>
      <c r="R109" s="27"/>
      <c r="S109" s="27"/>
      <c r="T109" s="27"/>
      <c r="U109" s="31"/>
      <c r="V109" s="27"/>
      <c r="W109" s="27"/>
      <c r="X109" s="27"/>
      <c r="Y109" s="27"/>
      <c r="Z109" s="27"/>
      <c r="AA109" s="27"/>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3"/>
      <c r="AZ109" s="124"/>
    </row>
    <row r="110" spans="3:52" ht="13.5">
      <c r="C110" s="27"/>
      <c r="D110" s="27"/>
      <c r="E110" s="27"/>
      <c r="F110" s="27"/>
      <c r="G110" s="30"/>
      <c r="H110" s="27"/>
      <c r="I110" s="30"/>
      <c r="J110" s="30"/>
      <c r="K110" s="27"/>
      <c r="L110" s="27"/>
      <c r="M110" s="27"/>
      <c r="N110" s="27"/>
      <c r="O110" s="27"/>
      <c r="P110" s="27"/>
      <c r="Q110" s="27"/>
      <c r="R110" s="27"/>
      <c r="S110" s="27"/>
      <c r="T110" s="27"/>
      <c r="U110" s="31"/>
      <c r="V110" s="27"/>
      <c r="W110" s="27"/>
      <c r="X110" s="27"/>
      <c r="Y110" s="27"/>
      <c r="Z110" s="27"/>
      <c r="AA110" s="27"/>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3"/>
      <c r="AZ110" s="124"/>
    </row>
    <row r="111" spans="3:52" ht="13.5">
      <c r="C111" s="27"/>
      <c r="D111" s="27"/>
      <c r="E111" s="27"/>
      <c r="F111" s="27"/>
      <c r="G111" s="30"/>
      <c r="H111" s="27"/>
      <c r="I111" s="30"/>
      <c r="J111" s="30"/>
      <c r="K111" s="27"/>
      <c r="L111" s="27"/>
      <c r="M111" s="27"/>
      <c r="N111" s="27"/>
      <c r="O111" s="27"/>
      <c r="P111" s="27"/>
      <c r="Q111" s="27"/>
      <c r="R111" s="27"/>
      <c r="S111" s="27"/>
      <c r="T111" s="27"/>
      <c r="U111" s="31"/>
      <c r="V111" s="27"/>
      <c r="W111" s="27"/>
      <c r="X111" s="27"/>
      <c r="Y111" s="27"/>
      <c r="Z111" s="27"/>
      <c r="AA111" s="27"/>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3"/>
      <c r="AZ111" s="124"/>
    </row>
    <row r="112" spans="3:52" ht="13.5">
      <c r="C112" s="27"/>
      <c r="D112" s="27"/>
      <c r="E112" s="27"/>
      <c r="F112" s="27"/>
      <c r="G112" s="30"/>
      <c r="H112" s="27"/>
      <c r="I112" s="30"/>
      <c r="J112" s="30"/>
      <c r="K112" s="27"/>
      <c r="L112" s="27"/>
      <c r="M112" s="27"/>
      <c r="N112" s="27"/>
      <c r="O112" s="27"/>
      <c r="P112" s="27"/>
      <c r="Q112" s="27"/>
      <c r="R112" s="27"/>
      <c r="S112" s="27"/>
      <c r="T112" s="27"/>
      <c r="U112" s="31"/>
      <c r="V112" s="27"/>
      <c r="W112" s="27"/>
      <c r="X112" s="27"/>
      <c r="Y112" s="27"/>
      <c r="Z112" s="27"/>
      <c r="AA112" s="27"/>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3"/>
      <c r="AZ112" s="124"/>
    </row>
    <row r="113" spans="3:52" ht="13.5">
      <c r="C113" s="27"/>
      <c r="D113" s="27"/>
      <c r="E113" s="27"/>
      <c r="F113" s="27"/>
      <c r="G113" s="30"/>
      <c r="H113" s="27"/>
      <c r="I113" s="30"/>
      <c r="J113" s="30"/>
      <c r="K113" s="27"/>
      <c r="L113" s="27"/>
      <c r="M113" s="27"/>
      <c r="N113" s="27"/>
      <c r="O113" s="27"/>
      <c r="P113" s="27"/>
      <c r="Q113" s="27"/>
      <c r="R113" s="27"/>
      <c r="S113" s="27"/>
      <c r="T113" s="27"/>
      <c r="U113" s="31"/>
      <c r="V113" s="27"/>
      <c r="W113" s="27"/>
      <c r="X113" s="27"/>
      <c r="Y113" s="27"/>
      <c r="Z113" s="27"/>
      <c r="AA113" s="27"/>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3"/>
      <c r="AZ113" s="124"/>
    </row>
    <row r="114" spans="3:52" ht="13.5">
      <c r="C114" s="27"/>
      <c r="D114" s="27"/>
      <c r="E114" s="27"/>
      <c r="F114" s="27"/>
      <c r="G114" s="30"/>
      <c r="H114" s="27"/>
      <c r="I114" s="30"/>
      <c r="J114" s="30"/>
      <c r="K114" s="27"/>
      <c r="L114" s="27"/>
      <c r="M114" s="27"/>
      <c r="N114" s="27"/>
      <c r="O114" s="27"/>
      <c r="P114" s="27"/>
      <c r="Q114" s="27"/>
      <c r="R114" s="27"/>
      <c r="S114" s="27"/>
      <c r="T114" s="27"/>
      <c r="U114" s="31"/>
      <c r="V114" s="27"/>
      <c r="W114" s="27"/>
      <c r="X114" s="27"/>
      <c r="Y114" s="27"/>
      <c r="Z114" s="27"/>
      <c r="AA114" s="27"/>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3"/>
      <c r="AZ114" s="124"/>
    </row>
    <row r="115" spans="28:52" ht="13.5">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3"/>
      <c r="AZ115" s="124"/>
    </row>
    <row r="116" spans="28:52" ht="13.5">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3"/>
      <c r="AZ116" s="124"/>
    </row>
  </sheetData>
  <sheetProtection sheet="1" objects="1" scenarios="1" selectLockedCells="1"/>
  <mergeCells count="44">
    <mergeCell ref="G10:Q10"/>
    <mergeCell ref="G11:Q11"/>
    <mergeCell ref="G6:Q6"/>
    <mergeCell ref="G7:Q7"/>
    <mergeCell ref="G8:Q8"/>
    <mergeCell ref="G9:Q9"/>
    <mergeCell ref="C13:E13"/>
    <mergeCell ref="G13:Q13"/>
    <mergeCell ref="G12:Q12"/>
    <mergeCell ref="C6:E6"/>
    <mergeCell ref="C7:E7"/>
    <mergeCell ref="C8:E8"/>
    <mergeCell ref="C9:E9"/>
    <mergeCell ref="C10:E10"/>
    <mergeCell ref="C11:E11"/>
    <mergeCell ref="C12:E12"/>
    <mergeCell ref="C1:AX1"/>
    <mergeCell ref="C2:AX2"/>
    <mergeCell ref="C4:AX4"/>
    <mergeCell ref="C5:E5"/>
    <mergeCell ref="G5:Q5"/>
    <mergeCell ref="AS18:AX18"/>
    <mergeCell ref="E20:E21"/>
    <mergeCell ref="G20:G21"/>
    <mergeCell ref="C18:I18"/>
    <mergeCell ref="K18:O18"/>
    <mergeCell ref="Q18:V18"/>
    <mergeCell ref="C15:O15"/>
    <mergeCell ref="Q15:U15"/>
    <mergeCell ref="X15:AB15"/>
    <mergeCell ref="AE15:AX15"/>
    <mergeCell ref="AL18:AQ18"/>
    <mergeCell ref="C38:C40"/>
    <mergeCell ref="C35:C37"/>
    <mergeCell ref="C32:C34"/>
    <mergeCell ref="C29:C31"/>
    <mergeCell ref="X18:AC18"/>
    <mergeCell ref="C26:C28"/>
    <mergeCell ref="C23:C25"/>
    <mergeCell ref="AE18:AJ18"/>
    <mergeCell ref="C50:C52"/>
    <mergeCell ref="C47:C49"/>
    <mergeCell ref="C44:C46"/>
    <mergeCell ref="C41:C43"/>
  </mergeCells>
  <conditionalFormatting sqref="Q24:U24 X24:AB24 AE24:AI24 AL24:AP24 K24:N24 Q27:U27 Q30:U30 Q33:U33 Q36:U36 Q39:U39 Q42:U42 Q45:U45 Q48:U48 Q51:U51 X27:AB27 X30:AB30 X33:AB33 X36:AB36 X39:AB39 X42:AB42 X45:AB45 X48:AB48 X51:AB51 AE27:AI27 AE30:AI30 AE33:AI33 AE36:AI36 AE39:AI39 AE42:AI42 AE45:AI45 AE48:AI48 AE51:AI51 AL27:AP27 AL30:AP30 AL33:AP33 AL36:AP36 AL39:AP39 AL42:AP42 AL45:AP45 AL48:AP48 AL51:AP51 K27:N27 K30:N30 K33:N33 K36:N36 K39:N39 K42:N42 K45:N45 K48:N48 K51:N51 AS24:AW24 AS27:AW27 AS30:AW30 AS33:AW33 AS36:AW36 AS39:AW39 AS42:AW42 AS45:AW45 AS48:AW48 AS51:AW51">
    <cfRule type="cellIs" priority="1" dxfId="1" operator="equal" stopIfTrue="1">
      <formula>0</formula>
    </cfRule>
  </conditionalFormatting>
  <conditionalFormatting sqref="O24 AJ24 AC24 V24 O27 O30 O33 O36 O39 O42 O45 O48 O51 AJ27 AJ30 AJ33 AJ36 AJ39 AJ42 AJ45 AJ48 AJ51 AC27 AC30 AC33 AC36 AC39 AC42 AC45 AC48 AC51 V27 V30 V33 V36 V39 V42 V45 V48 V51 AQ27 AQ30 AQ33 AQ36 AQ39 AQ42 AQ45 AQ48 AQ51 AQ24 AX24 AX27 AX30 AX33 AX36 AX39 AX42 AX45 AX48 AX51">
    <cfRule type="cellIs" priority="2" dxfId="0" operator="equal" stopIfTrue="1">
      <formula>0</formula>
    </cfRule>
  </conditionalFormatting>
  <printOptions/>
  <pageMargins left="0.3937007874015748" right="0.3937007874015748" top="0.31496062992125984" bottom="0.7874015748031497" header="0.5118110236220472" footer="0.4724409448818898"/>
  <pageSetup fitToHeight="4" fitToWidth="1" orientation="landscape" paperSize="9" scale="47"/>
  <headerFooter alignWithMargins="0">
    <oddFooter>&amp;LPresidente di Giuria&amp;CUfficiale di Gara&amp;RPagina:&amp;P/&amp;N</oddFooter>
  </headerFooter>
  <drawing r:id="rId1"/>
</worksheet>
</file>

<file path=xl/worksheets/sheet2.xml><?xml version="1.0" encoding="utf-8"?>
<worksheet xmlns="http://schemas.openxmlformats.org/spreadsheetml/2006/main" xmlns:r="http://schemas.openxmlformats.org/officeDocument/2006/relationships">
  <sheetPr codeName="Foglio3">
    <tabColor indexed="13"/>
    <pageSetUpPr fitToPage="1"/>
  </sheetPr>
  <dimension ref="A1:S43"/>
  <sheetViews>
    <sheetView zoomScalePageLayoutView="0" workbookViewId="0" topLeftCell="B2">
      <selection activeCell="N9" sqref="N9"/>
    </sheetView>
  </sheetViews>
  <sheetFormatPr defaultColWidth="8.8515625" defaultRowHeight="12.75"/>
  <cols>
    <col min="1" max="1" width="9.140625" style="0" hidden="1" customWidth="1"/>
    <col min="2" max="2" width="31.421875" style="0" customWidth="1"/>
    <col min="3" max="3" width="8.8515625" style="0" customWidth="1"/>
    <col min="4" max="16" width="9.7109375" style="0" customWidth="1"/>
    <col min="17" max="17" width="6.7109375" style="0" customWidth="1"/>
    <col min="18" max="18" width="8.8515625" style="0" customWidth="1"/>
    <col min="19" max="19" width="0" style="0" hidden="1" customWidth="1"/>
  </cols>
  <sheetData>
    <row r="1" spans="1:17" ht="12.75">
      <c r="A1" s="27"/>
      <c r="Q1" s="27"/>
    </row>
    <row r="2" spans="1:17" ht="15.75">
      <c r="A2" s="27"/>
      <c r="B2" s="278" t="s">
        <v>84</v>
      </c>
      <c r="C2" s="278"/>
      <c r="D2" s="278"/>
      <c r="E2" s="278"/>
      <c r="F2" s="278"/>
      <c r="G2" s="278"/>
      <c r="H2" s="278"/>
      <c r="I2" s="278"/>
      <c r="J2" s="278"/>
      <c r="K2" s="278"/>
      <c r="L2" s="278"/>
      <c r="M2" s="278"/>
      <c r="N2" s="278"/>
      <c r="O2" s="278"/>
      <c r="P2" s="278"/>
      <c r="Q2" s="27"/>
    </row>
    <row r="3" spans="1:17" ht="15.75">
      <c r="A3" s="27"/>
      <c r="B3" s="278" t="s">
        <v>85</v>
      </c>
      <c r="C3" s="278"/>
      <c r="D3" s="278"/>
      <c r="E3" s="278"/>
      <c r="F3" s="278"/>
      <c r="G3" s="278"/>
      <c r="H3" s="278"/>
      <c r="I3" s="278"/>
      <c r="J3" s="278"/>
      <c r="K3" s="278"/>
      <c r="L3" s="278"/>
      <c r="M3" s="278"/>
      <c r="N3" s="278"/>
      <c r="O3" s="278"/>
      <c r="P3" s="278"/>
      <c r="Q3" s="27"/>
    </row>
    <row r="4" spans="1:17" ht="12.75">
      <c r="A4" s="27"/>
      <c r="B4" s="115"/>
      <c r="C4" s="115"/>
      <c r="D4" s="115"/>
      <c r="E4" s="115"/>
      <c r="F4" s="115"/>
      <c r="G4" s="115"/>
      <c r="H4" s="115"/>
      <c r="I4" s="115"/>
      <c r="J4" s="115"/>
      <c r="K4" s="115"/>
      <c r="L4" s="115"/>
      <c r="M4" s="115"/>
      <c r="N4" s="115"/>
      <c r="O4" s="115"/>
      <c r="P4" s="115"/>
      <c r="Q4" s="27"/>
    </row>
    <row r="5" spans="1:17" ht="12.75">
      <c r="A5" s="27"/>
      <c r="B5" s="115"/>
      <c r="C5" s="115"/>
      <c r="D5" s="115"/>
      <c r="E5" s="115"/>
      <c r="F5" s="115"/>
      <c r="G5" s="115"/>
      <c r="H5" s="115"/>
      <c r="I5" s="115"/>
      <c r="J5" s="115"/>
      <c r="K5" s="115"/>
      <c r="L5" s="115"/>
      <c r="M5" s="115"/>
      <c r="N5" s="115"/>
      <c r="O5" s="115"/>
      <c r="P5" s="115"/>
      <c r="Q5" s="27"/>
    </row>
    <row r="6" spans="1:17" ht="12.75">
      <c r="A6" s="27"/>
      <c r="B6" s="115"/>
      <c r="C6" s="115"/>
      <c r="D6" s="115"/>
      <c r="E6" s="115"/>
      <c r="F6" s="115"/>
      <c r="G6" s="115"/>
      <c r="H6" s="115"/>
      <c r="I6" s="115"/>
      <c r="J6" s="115"/>
      <c r="K6" s="115"/>
      <c r="L6" s="115"/>
      <c r="M6" s="115"/>
      <c r="N6" s="115"/>
      <c r="O6" s="115"/>
      <c r="P6" s="115"/>
      <c r="Q6" s="27"/>
    </row>
    <row r="7" spans="1:17" ht="15">
      <c r="A7" s="27"/>
      <c r="B7" s="279" t="s">
        <v>83</v>
      </c>
      <c r="C7" s="279"/>
      <c r="D7" s="279"/>
      <c r="E7" s="279"/>
      <c r="F7" s="279"/>
      <c r="G7" s="115"/>
      <c r="H7" s="115"/>
      <c r="I7" s="115"/>
      <c r="J7" s="115"/>
      <c r="K7" s="115"/>
      <c r="L7" s="115"/>
      <c r="M7" s="115"/>
      <c r="N7" s="115"/>
      <c r="O7" s="115"/>
      <c r="P7" s="115"/>
      <c r="Q7" s="27"/>
    </row>
    <row r="8" spans="1:17" ht="12.75">
      <c r="A8" s="27"/>
      <c r="B8" s="161"/>
      <c r="C8" s="161"/>
      <c r="D8" s="161"/>
      <c r="E8" s="161"/>
      <c r="F8" s="161"/>
      <c r="G8" s="161"/>
      <c r="H8" s="161"/>
      <c r="I8" s="161"/>
      <c r="J8" s="161"/>
      <c r="K8" s="161"/>
      <c r="L8" s="161"/>
      <c r="M8" s="161"/>
      <c r="N8" s="161"/>
      <c r="O8" s="161"/>
      <c r="P8" s="161"/>
      <c r="Q8" s="27"/>
    </row>
    <row r="9" spans="1:17" ht="15">
      <c r="A9" s="27"/>
      <c r="B9" s="135" t="s">
        <v>22</v>
      </c>
      <c r="C9" s="280" t="str">
        <f>'Serie A2'!G5</f>
        <v>CAMPIONATO DI SERIE A2</v>
      </c>
      <c r="D9" s="280"/>
      <c r="E9" s="280"/>
      <c r="F9" s="280"/>
      <c r="G9" s="280"/>
      <c r="H9" s="280"/>
      <c r="I9" s="280"/>
      <c r="J9" s="280"/>
      <c r="K9" s="280"/>
      <c r="L9" s="280"/>
      <c r="M9" s="280"/>
      <c r="N9" s="136"/>
      <c r="O9" s="136"/>
      <c r="P9" s="136"/>
      <c r="Q9" s="27"/>
    </row>
    <row r="10" spans="1:17" ht="15">
      <c r="A10" s="27"/>
      <c r="B10" s="135" t="s">
        <v>51</v>
      </c>
      <c r="C10" s="276" t="str">
        <f>'Serie A2'!G6</f>
        <v>RITMICA</v>
      </c>
      <c r="D10" s="276"/>
      <c r="E10" s="276"/>
      <c r="F10" s="276"/>
      <c r="G10" s="276"/>
      <c r="H10" s="276"/>
      <c r="I10" s="276"/>
      <c r="J10" s="276"/>
      <c r="K10" s="276"/>
      <c r="L10" s="276"/>
      <c r="M10" s="276"/>
      <c r="N10" s="136"/>
      <c r="O10" s="136"/>
      <c r="P10" s="136"/>
      <c r="Q10" s="27"/>
    </row>
    <row r="11" spans="1:17" ht="15">
      <c r="A11" s="27"/>
      <c r="B11" s="135" t="s">
        <v>52</v>
      </c>
      <c r="C11" s="276" t="str">
        <f>'Serie A2'!G7</f>
        <v>NAZIONALE</v>
      </c>
      <c r="D11" s="276"/>
      <c r="E11" s="276"/>
      <c r="F11" s="276"/>
      <c r="G11" s="276"/>
      <c r="H11" s="276"/>
      <c r="I11" s="276"/>
      <c r="J11" s="276"/>
      <c r="K11" s="276"/>
      <c r="L11" s="276"/>
      <c r="M11" s="276"/>
      <c r="N11" s="136"/>
      <c r="O11" s="136"/>
      <c r="P11" s="136"/>
      <c r="Q11" s="27"/>
    </row>
    <row r="12" spans="1:17" ht="15">
      <c r="A12" s="27"/>
      <c r="B12" s="135" t="s">
        <v>58</v>
      </c>
      <c r="C12" s="276" t="str">
        <f>'Serie A2'!G8</f>
        <v>ALLIEVE JUNIORES E SNIORES</v>
      </c>
      <c r="D12" s="276"/>
      <c r="E12" s="276"/>
      <c r="F12" s="276"/>
      <c r="G12" s="276"/>
      <c r="H12" s="276"/>
      <c r="I12" s="276"/>
      <c r="J12" s="276"/>
      <c r="K12" s="276"/>
      <c r="L12" s="276"/>
      <c r="M12" s="276"/>
      <c r="N12" s="136"/>
      <c r="O12" s="136"/>
      <c r="P12" s="136"/>
      <c r="Q12" s="27"/>
    </row>
    <row r="13" spans="1:17" ht="15">
      <c r="A13" s="27"/>
      <c r="B13" s="135" t="s">
        <v>59</v>
      </c>
      <c r="C13" s="276" t="str">
        <f>'Serie A2'!G9</f>
        <v>RAPPRESENTATIVA</v>
      </c>
      <c r="D13" s="276"/>
      <c r="E13" s="276"/>
      <c r="F13" s="276"/>
      <c r="G13" s="276"/>
      <c r="H13" s="276"/>
      <c r="I13" s="276"/>
      <c r="J13" s="276"/>
      <c r="K13" s="276"/>
      <c r="L13" s="276"/>
      <c r="M13" s="276"/>
      <c r="N13" s="136"/>
      <c r="O13" s="136"/>
      <c r="P13" s="136"/>
      <c r="Q13" s="27"/>
    </row>
    <row r="14" spans="1:17" ht="15">
      <c r="A14" s="27"/>
      <c r="B14" s="135" t="s">
        <v>113</v>
      </c>
      <c r="C14" s="276" t="str">
        <f>'Serie A2'!G10</f>
        <v>ASD EUROGYMNICA</v>
      </c>
      <c r="D14" s="276"/>
      <c r="E14" s="276"/>
      <c r="F14" s="276"/>
      <c r="G14" s="276"/>
      <c r="H14" s="276"/>
      <c r="I14" s="276"/>
      <c r="J14" s="276"/>
      <c r="K14" s="276"/>
      <c r="L14" s="276"/>
      <c r="M14" s="276"/>
      <c r="N14" s="136"/>
      <c r="O14" s="136"/>
      <c r="P14" s="136"/>
      <c r="Q14" s="27"/>
    </row>
    <row r="15" spans="1:17" ht="15">
      <c r="A15" s="27"/>
      <c r="B15" s="137" t="s">
        <v>23</v>
      </c>
      <c r="C15" s="277" t="str">
        <f>'Serie A2'!G11</f>
        <v>PALARUFFINI</v>
      </c>
      <c r="D15" s="277"/>
      <c r="E15" s="277"/>
      <c r="F15" s="277"/>
      <c r="G15" s="277"/>
      <c r="H15" s="277"/>
      <c r="I15" s="277"/>
      <c r="J15" s="277"/>
      <c r="K15" s="277"/>
      <c r="L15" s="277"/>
      <c r="M15" s="277"/>
      <c r="N15" s="138"/>
      <c r="O15" s="138"/>
      <c r="P15" s="138"/>
      <c r="Q15" s="27"/>
    </row>
    <row r="16" spans="1:17" ht="15">
      <c r="A16" s="27"/>
      <c r="B16" s="139" t="s">
        <v>24</v>
      </c>
      <c r="C16" s="276" t="str">
        <f>'Serie A2'!G12</f>
        <v>04-12-2010 ore 14,45</v>
      </c>
      <c r="D16" s="276"/>
      <c r="E16" s="276"/>
      <c r="F16" s="276"/>
      <c r="G16" s="276"/>
      <c r="H16" s="276"/>
      <c r="I16" s="276"/>
      <c r="J16" s="276"/>
      <c r="K16" s="276"/>
      <c r="L16" s="276"/>
      <c r="M16" s="276"/>
      <c r="N16" s="140"/>
      <c r="O16" s="140"/>
      <c r="P16" s="140"/>
      <c r="Q16" s="27"/>
    </row>
    <row r="17" spans="1:17" ht="15">
      <c r="A17" s="27"/>
      <c r="B17" s="73" t="s">
        <v>60</v>
      </c>
      <c r="C17" s="277" t="str">
        <f>'Serie A2'!G13</f>
        <v>i</v>
      </c>
      <c r="D17" s="277"/>
      <c r="E17" s="277"/>
      <c r="F17" s="277"/>
      <c r="G17" s="277"/>
      <c r="H17" s="277"/>
      <c r="I17" s="277"/>
      <c r="J17" s="277"/>
      <c r="K17" s="277"/>
      <c r="L17" s="277"/>
      <c r="M17" s="277"/>
      <c r="N17" s="140"/>
      <c r="O17" s="140"/>
      <c r="P17" s="140"/>
      <c r="Q17" s="27"/>
    </row>
    <row r="18" spans="1:17" ht="13.5" thickBot="1">
      <c r="A18" s="27"/>
      <c r="B18" s="115"/>
      <c r="C18" s="115"/>
      <c r="D18" s="115"/>
      <c r="E18" s="115"/>
      <c r="F18" s="115"/>
      <c r="G18" s="115"/>
      <c r="H18" s="115"/>
      <c r="I18" s="115"/>
      <c r="J18" s="115"/>
      <c r="K18" s="115"/>
      <c r="L18" s="115"/>
      <c r="M18" s="115"/>
      <c r="N18" s="115"/>
      <c r="O18" s="115"/>
      <c r="P18" s="115"/>
      <c r="Q18" s="27"/>
    </row>
    <row r="19" spans="1:17" ht="13.5" thickBot="1">
      <c r="A19" s="170"/>
      <c r="B19" s="186" t="s">
        <v>28</v>
      </c>
      <c r="C19" s="187" t="s">
        <v>31</v>
      </c>
      <c r="D19" s="186" t="s">
        <v>29</v>
      </c>
      <c r="E19" s="187" t="s">
        <v>0</v>
      </c>
      <c r="F19" s="186" t="s">
        <v>45</v>
      </c>
      <c r="G19" s="187" t="s">
        <v>0</v>
      </c>
      <c r="H19" s="186" t="s">
        <v>46</v>
      </c>
      <c r="I19" s="187" t="s">
        <v>0</v>
      </c>
      <c r="J19" s="186" t="s">
        <v>49</v>
      </c>
      <c r="K19" s="187" t="s">
        <v>0</v>
      </c>
      <c r="L19" s="186" t="s">
        <v>47</v>
      </c>
      <c r="M19" s="187" t="s">
        <v>0</v>
      </c>
      <c r="N19" s="186" t="s">
        <v>50</v>
      </c>
      <c r="O19" s="187" t="s">
        <v>0</v>
      </c>
      <c r="P19" s="204" t="s">
        <v>30</v>
      </c>
      <c r="Q19" s="215" t="s">
        <v>33</v>
      </c>
    </row>
    <row r="20" spans="1:17" ht="15" hidden="1" thickBot="1">
      <c r="A20" s="148"/>
      <c r="B20" s="171"/>
      <c r="C20" s="172"/>
      <c r="D20" s="181"/>
      <c r="E20" s="182"/>
      <c r="F20" s="181"/>
      <c r="G20" s="182"/>
      <c r="H20" s="181"/>
      <c r="I20" s="182"/>
      <c r="J20" s="181"/>
      <c r="K20" s="182"/>
      <c r="L20" s="181"/>
      <c r="M20" s="182"/>
      <c r="N20" s="181"/>
      <c r="O20" s="182"/>
      <c r="P20" s="205"/>
      <c r="Q20" s="214"/>
    </row>
    <row r="21" spans="1:19" ht="15">
      <c r="A21" s="173">
        <v>10</v>
      </c>
      <c r="B21" s="174" t="s">
        <v>56</v>
      </c>
      <c r="C21" s="175">
        <v>967</v>
      </c>
      <c r="D21" s="152">
        <v>25.45</v>
      </c>
      <c r="E21" s="200">
        <v>10</v>
      </c>
      <c r="F21" s="153">
        <v>22.95</v>
      </c>
      <c r="G21" s="195">
        <v>5</v>
      </c>
      <c r="H21" s="152">
        <v>24.15</v>
      </c>
      <c r="I21" s="200">
        <v>10</v>
      </c>
      <c r="J21" s="153">
        <v>22.4</v>
      </c>
      <c r="K21" s="195">
        <v>7</v>
      </c>
      <c r="L21" s="152">
        <v>24.975</v>
      </c>
      <c r="M21" s="200">
        <v>10</v>
      </c>
      <c r="N21" s="153">
        <v>23.35</v>
      </c>
      <c r="O21" s="195">
        <v>7</v>
      </c>
      <c r="P21" s="206">
        <f aca="true" t="shared" si="0" ref="P21:P30">SUM(E21+G21+I21+K21+M21+O21)</f>
        <v>49</v>
      </c>
      <c r="Q21" s="216">
        <v>1</v>
      </c>
      <c r="S21" s="1">
        <v>1</v>
      </c>
    </row>
    <row r="22" spans="1:19" ht="15">
      <c r="A22" s="176">
        <v>9</v>
      </c>
      <c r="B22" s="162" t="s">
        <v>37</v>
      </c>
      <c r="C22" s="177">
        <v>1872</v>
      </c>
      <c r="D22" s="141">
        <v>21.9</v>
      </c>
      <c r="E22" s="201">
        <v>4</v>
      </c>
      <c r="F22" s="142">
        <v>23.775</v>
      </c>
      <c r="G22" s="197">
        <v>8</v>
      </c>
      <c r="H22" s="141">
        <v>23.125</v>
      </c>
      <c r="I22" s="201">
        <v>6</v>
      </c>
      <c r="J22" s="142">
        <v>27.05</v>
      </c>
      <c r="K22" s="197">
        <v>10</v>
      </c>
      <c r="L22" s="141">
        <v>24.975</v>
      </c>
      <c r="M22" s="201">
        <v>10</v>
      </c>
      <c r="N22" s="142">
        <v>23.55</v>
      </c>
      <c r="O22" s="197">
        <v>8</v>
      </c>
      <c r="P22" s="207">
        <f t="shared" si="0"/>
        <v>46</v>
      </c>
      <c r="Q22" s="216">
        <f>IF(P22=P21,Q21,S22)</f>
        <v>2</v>
      </c>
      <c r="S22" s="1">
        <v>2</v>
      </c>
    </row>
    <row r="23" spans="1:19" ht="15">
      <c r="A23" s="176">
        <v>8</v>
      </c>
      <c r="B23" s="162" t="s">
        <v>36</v>
      </c>
      <c r="C23" s="177">
        <v>240</v>
      </c>
      <c r="D23" s="141">
        <v>22.05</v>
      </c>
      <c r="E23" s="201">
        <v>7</v>
      </c>
      <c r="F23" s="142">
        <v>21.5</v>
      </c>
      <c r="G23" s="197">
        <v>4</v>
      </c>
      <c r="H23" s="141">
        <v>23.175</v>
      </c>
      <c r="I23" s="201">
        <v>7</v>
      </c>
      <c r="J23" s="142">
        <v>22.175</v>
      </c>
      <c r="K23" s="197">
        <v>6</v>
      </c>
      <c r="L23" s="141">
        <v>24.625</v>
      </c>
      <c r="M23" s="201">
        <v>8</v>
      </c>
      <c r="N23" s="142">
        <v>21.35</v>
      </c>
      <c r="O23" s="197">
        <v>4</v>
      </c>
      <c r="P23" s="207">
        <f t="shared" si="0"/>
        <v>36</v>
      </c>
      <c r="Q23" s="216">
        <f aca="true" t="shared" si="1" ref="Q23:Q30">IF(P23=P22,Q22,S23)</f>
        <v>3</v>
      </c>
      <c r="S23" s="1">
        <v>3</v>
      </c>
    </row>
    <row r="24" spans="1:19" ht="15">
      <c r="A24" s="176">
        <v>7</v>
      </c>
      <c r="B24" s="162" t="s">
        <v>55</v>
      </c>
      <c r="C24" s="177">
        <v>1233</v>
      </c>
      <c r="D24" s="141">
        <v>21.8</v>
      </c>
      <c r="E24" s="201">
        <v>3</v>
      </c>
      <c r="F24" s="142">
        <v>24.325</v>
      </c>
      <c r="G24" s="197">
        <v>10</v>
      </c>
      <c r="H24" s="141">
        <v>23.4</v>
      </c>
      <c r="I24" s="201">
        <v>9</v>
      </c>
      <c r="J24" s="142">
        <v>20.45</v>
      </c>
      <c r="K24" s="197">
        <v>1</v>
      </c>
      <c r="L24" s="141">
        <v>21.55</v>
      </c>
      <c r="M24" s="201">
        <v>1</v>
      </c>
      <c r="N24" s="142">
        <v>25.175</v>
      </c>
      <c r="O24" s="197">
        <v>9</v>
      </c>
      <c r="P24" s="207">
        <f t="shared" si="0"/>
        <v>33</v>
      </c>
      <c r="Q24" s="216">
        <f t="shared" si="1"/>
        <v>4</v>
      </c>
      <c r="S24" s="1">
        <v>4</v>
      </c>
    </row>
    <row r="25" spans="1:19" ht="15">
      <c r="A25" s="176">
        <v>6</v>
      </c>
      <c r="B25" s="162" t="s">
        <v>99</v>
      </c>
      <c r="C25" s="177">
        <v>988</v>
      </c>
      <c r="D25" s="141">
        <v>23.95</v>
      </c>
      <c r="E25" s="201">
        <v>8</v>
      </c>
      <c r="F25" s="142">
        <v>23.15</v>
      </c>
      <c r="G25" s="197">
        <v>6</v>
      </c>
      <c r="H25" s="141">
        <v>22.175</v>
      </c>
      <c r="I25" s="201">
        <v>5</v>
      </c>
      <c r="J25" s="142">
        <v>20.925</v>
      </c>
      <c r="K25" s="197">
        <v>3</v>
      </c>
      <c r="L25" s="141">
        <v>22.9</v>
      </c>
      <c r="M25" s="201">
        <v>4</v>
      </c>
      <c r="N25" s="142">
        <v>22.95</v>
      </c>
      <c r="O25" s="197">
        <v>6</v>
      </c>
      <c r="P25" s="207">
        <f t="shared" si="0"/>
        <v>32</v>
      </c>
      <c r="Q25" s="216">
        <f t="shared" si="1"/>
        <v>5</v>
      </c>
      <c r="S25" s="1">
        <v>5</v>
      </c>
    </row>
    <row r="26" spans="1:19" ht="15">
      <c r="A26" s="176">
        <v>5</v>
      </c>
      <c r="B26" s="162" t="s">
        <v>57</v>
      </c>
      <c r="C26" s="177">
        <v>362</v>
      </c>
      <c r="D26" s="141">
        <v>22.05</v>
      </c>
      <c r="E26" s="201">
        <v>7</v>
      </c>
      <c r="F26" s="142">
        <v>24.175</v>
      </c>
      <c r="G26" s="197">
        <v>9</v>
      </c>
      <c r="H26" s="141">
        <v>23.2</v>
      </c>
      <c r="I26" s="201">
        <v>8</v>
      </c>
      <c r="J26" s="142">
        <v>21.15</v>
      </c>
      <c r="K26" s="197">
        <v>4</v>
      </c>
      <c r="L26" s="141">
        <v>22.05</v>
      </c>
      <c r="M26" s="201">
        <v>3</v>
      </c>
      <c r="N26" s="142">
        <v>20.325</v>
      </c>
      <c r="O26" s="197">
        <v>1</v>
      </c>
      <c r="P26" s="207">
        <f t="shared" si="0"/>
        <v>32</v>
      </c>
      <c r="Q26" s="216">
        <f t="shared" si="1"/>
        <v>5</v>
      </c>
      <c r="S26" s="1">
        <v>6</v>
      </c>
    </row>
    <row r="27" spans="1:19" ht="15">
      <c r="A27" s="176">
        <v>4</v>
      </c>
      <c r="B27" s="162" t="s">
        <v>53</v>
      </c>
      <c r="C27" s="177">
        <v>513</v>
      </c>
      <c r="D27" s="141">
        <v>22.05</v>
      </c>
      <c r="E27" s="201">
        <v>7</v>
      </c>
      <c r="F27" s="142">
        <v>21.025</v>
      </c>
      <c r="G27" s="197">
        <v>2</v>
      </c>
      <c r="H27" s="141">
        <v>21.6</v>
      </c>
      <c r="I27" s="201">
        <v>4</v>
      </c>
      <c r="J27" s="142">
        <v>22.5</v>
      </c>
      <c r="K27" s="197">
        <v>8</v>
      </c>
      <c r="L27" s="141">
        <v>23</v>
      </c>
      <c r="M27" s="201">
        <v>5</v>
      </c>
      <c r="N27" s="142">
        <v>21.775</v>
      </c>
      <c r="O27" s="197">
        <v>5</v>
      </c>
      <c r="P27" s="207">
        <f t="shared" si="0"/>
        <v>31</v>
      </c>
      <c r="Q27" s="216">
        <f t="shared" si="1"/>
        <v>7</v>
      </c>
      <c r="S27" s="1">
        <v>7</v>
      </c>
    </row>
    <row r="28" spans="1:19" ht="15">
      <c r="A28" s="176">
        <v>3</v>
      </c>
      <c r="B28" s="162" t="s">
        <v>54</v>
      </c>
      <c r="C28" s="177">
        <v>101</v>
      </c>
      <c r="D28" s="141">
        <v>24.55</v>
      </c>
      <c r="E28" s="201">
        <v>9</v>
      </c>
      <c r="F28" s="142">
        <v>21.45</v>
      </c>
      <c r="G28" s="197">
        <v>3</v>
      </c>
      <c r="H28" s="141">
        <v>21.275</v>
      </c>
      <c r="I28" s="201">
        <v>2</v>
      </c>
      <c r="J28" s="142">
        <v>22.775</v>
      </c>
      <c r="K28" s="197">
        <v>9</v>
      </c>
      <c r="L28" s="141">
        <v>23.1</v>
      </c>
      <c r="M28" s="201">
        <v>6</v>
      </c>
      <c r="N28" s="142">
        <v>20.85</v>
      </c>
      <c r="O28" s="197">
        <v>2</v>
      </c>
      <c r="P28" s="207">
        <f t="shared" si="0"/>
        <v>31</v>
      </c>
      <c r="Q28" s="216">
        <f t="shared" si="1"/>
        <v>7</v>
      </c>
      <c r="S28" s="1">
        <v>8</v>
      </c>
    </row>
    <row r="29" spans="1:19" ht="15">
      <c r="A29" s="176">
        <v>2</v>
      </c>
      <c r="B29" s="162" t="s">
        <v>34</v>
      </c>
      <c r="C29" s="177">
        <v>463</v>
      </c>
      <c r="D29" s="141">
        <v>21.25</v>
      </c>
      <c r="E29" s="201">
        <v>1</v>
      </c>
      <c r="F29" s="142">
        <v>23.45</v>
      </c>
      <c r="G29" s="197">
        <v>7</v>
      </c>
      <c r="H29" s="141">
        <v>21.475</v>
      </c>
      <c r="I29" s="201">
        <v>3</v>
      </c>
      <c r="J29" s="142">
        <v>20.675</v>
      </c>
      <c r="K29" s="197">
        <v>2</v>
      </c>
      <c r="L29" s="141">
        <v>23.475</v>
      </c>
      <c r="M29" s="201">
        <v>7</v>
      </c>
      <c r="N29" s="142">
        <v>26.425</v>
      </c>
      <c r="O29" s="197">
        <v>10</v>
      </c>
      <c r="P29" s="207">
        <f t="shared" si="0"/>
        <v>30</v>
      </c>
      <c r="Q29" s="216">
        <f t="shared" si="1"/>
        <v>9</v>
      </c>
      <c r="S29" s="1">
        <v>9</v>
      </c>
    </row>
    <row r="30" spans="1:19" ht="15.75" thickBot="1">
      <c r="A30" s="178">
        <v>1</v>
      </c>
      <c r="B30" s="179" t="s">
        <v>35</v>
      </c>
      <c r="C30" s="180">
        <v>9</v>
      </c>
      <c r="D30" s="143">
        <v>21.35</v>
      </c>
      <c r="E30" s="202">
        <v>2</v>
      </c>
      <c r="F30" s="144">
        <v>19.525</v>
      </c>
      <c r="G30" s="199">
        <v>1</v>
      </c>
      <c r="H30" s="143">
        <v>20.675</v>
      </c>
      <c r="I30" s="202">
        <v>1</v>
      </c>
      <c r="J30" s="144">
        <v>21.5</v>
      </c>
      <c r="K30" s="199">
        <v>5</v>
      </c>
      <c r="L30" s="143">
        <v>21.925</v>
      </c>
      <c r="M30" s="202">
        <v>2</v>
      </c>
      <c r="N30" s="144">
        <v>20.925</v>
      </c>
      <c r="O30" s="199">
        <v>3</v>
      </c>
      <c r="P30" s="208">
        <f t="shared" si="0"/>
        <v>14</v>
      </c>
      <c r="Q30" s="217">
        <f t="shared" si="1"/>
        <v>10</v>
      </c>
      <c r="S30" s="1">
        <v>10</v>
      </c>
    </row>
    <row r="31" spans="1:17" ht="12.75">
      <c r="A31" s="27"/>
      <c r="B31" s="27"/>
      <c r="C31" s="27"/>
      <c r="D31" s="27"/>
      <c r="E31" s="27"/>
      <c r="F31" s="27"/>
      <c r="G31" s="27"/>
      <c r="H31" s="27"/>
      <c r="I31" s="27"/>
      <c r="J31" s="27"/>
      <c r="K31" s="27"/>
      <c r="L31" s="27"/>
      <c r="M31" s="27"/>
      <c r="N31" s="27"/>
      <c r="O31" s="27"/>
      <c r="P31" s="27"/>
      <c r="Q31" s="27"/>
    </row>
    <row r="32" spans="1:17" ht="12.75">
      <c r="A32" s="27"/>
      <c r="B32" s="27"/>
      <c r="C32" s="27"/>
      <c r="D32" s="27"/>
      <c r="E32" s="27"/>
      <c r="F32" s="27"/>
      <c r="G32" s="27"/>
      <c r="H32" s="27"/>
      <c r="I32" s="27"/>
      <c r="J32" s="27"/>
      <c r="K32" s="27"/>
      <c r="L32" s="27"/>
      <c r="M32" s="27"/>
      <c r="N32" s="27"/>
      <c r="O32" s="27"/>
      <c r="P32" s="27"/>
      <c r="Q32" s="27"/>
    </row>
    <row r="34" spans="2:16" ht="12.75" hidden="1">
      <c r="B34">
        <f>'Serie A2'!E37</f>
        <v>0</v>
      </c>
      <c r="C34">
        <f>'Serie A2'!G37</f>
        <v>0</v>
      </c>
      <c r="D34">
        <f>SUM('Serie A2'!O37)</f>
        <v>27</v>
      </c>
      <c r="E34" s="203">
        <f aca="true" t="shared" si="2" ref="E34:E43">IF(D34=D33,E33,A34)</f>
        <v>0</v>
      </c>
      <c r="F34">
        <f>SUM('Serie A2'!V37)</f>
        <v>30</v>
      </c>
      <c r="G34" s="203">
        <f aca="true" t="shared" si="3" ref="G34:G43">IF(F34=F33,G33,A34)</f>
        <v>0</v>
      </c>
      <c r="H34">
        <f>SUM('Serie A2'!AC37)</f>
        <v>30</v>
      </c>
      <c r="I34" s="203">
        <f aca="true" t="shared" si="4" ref="I34:I43">IF(H34=H33,I33,A34)</f>
        <v>0</v>
      </c>
      <c r="J34">
        <f>SUM('Serie A2'!AJ37)</f>
        <v>30</v>
      </c>
      <c r="K34" s="203">
        <f aca="true" t="shared" si="5" ref="K34:K43">IF(J34=J33,K33,A34)</f>
        <v>0</v>
      </c>
      <c r="L34">
        <f>SUM('Serie A2'!AQ37)</f>
        <v>30</v>
      </c>
      <c r="M34" s="203">
        <f aca="true" t="shared" si="6" ref="M34:M43">IF(L34=L33,M33,A34)</f>
        <v>0</v>
      </c>
      <c r="N34">
        <f>SUM('Serie A2'!AX37)</f>
        <v>30</v>
      </c>
      <c r="O34" s="203">
        <f aca="true" t="shared" si="7" ref="O34:O43">IF(N34=N33,O33,A34)</f>
        <v>0</v>
      </c>
      <c r="P34">
        <f aca="true" t="shared" si="8" ref="P34:P43">SUM(E34+G34+I34+K34+M34+O34)</f>
        <v>0</v>
      </c>
    </row>
    <row r="35" spans="2:16" ht="12.75" hidden="1">
      <c r="B35">
        <f>'Serie A2'!E40</f>
        <v>0</v>
      </c>
      <c r="C35">
        <f>'Serie A2'!G40</f>
        <v>0</v>
      </c>
      <c r="D35">
        <f>SUM('Serie A2'!O40)</f>
        <v>27</v>
      </c>
      <c r="E35" s="203">
        <f t="shared" si="2"/>
        <v>0</v>
      </c>
      <c r="F35">
        <f>SUM('Serie A2'!V40)</f>
        <v>30</v>
      </c>
      <c r="G35" s="203">
        <f t="shared" si="3"/>
        <v>0</v>
      </c>
      <c r="H35">
        <f>SUM('Serie A2'!AC40)</f>
        <v>30</v>
      </c>
      <c r="I35" s="203">
        <f t="shared" si="4"/>
        <v>0</v>
      </c>
      <c r="J35">
        <f>SUM('Serie A2'!AJ40)</f>
        <v>30</v>
      </c>
      <c r="K35" s="203">
        <f t="shared" si="5"/>
        <v>0</v>
      </c>
      <c r="L35">
        <f>SUM('Serie A2'!AQ40)</f>
        <v>30</v>
      </c>
      <c r="M35" s="203">
        <f t="shared" si="6"/>
        <v>0</v>
      </c>
      <c r="N35">
        <f>SUM('Serie A2'!AX40)</f>
        <v>30</v>
      </c>
      <c r="O35" s="203">
        <f t="shared" si="7"/>
        <v>0</v>
      </c>
      <c r="P35">
        <f t="shared" si="8"/>
        <v>0</v>
      </c>
    </row>
    <row r="36" spans="2:16" ht="12.75" hidden="1">
      <c r="B36">
        <f>'Serie A2'!E43</f>
        <v>0</v>
      </c>
      <c r="C36">
        <f>'Serie A2'!G43</f>
        <v>0</v>
      </c>
      <c r="D36">
        <f>SUM('Serie A2'!O43)</f>
        <v>27</v>
      </c>
      <c r="E36" s="203">
        <f t="shared" si="2"/>
        <v>0</v>
      </c>
      <c r="F36">
        <f>SUM('Serie A2'!V43)</f>
        <v>30</v>
      </c>
      <c r="G36" s="203">
        <f t="shared" si="3"/>
        <v>0</v>
      </c>
      <c r="H36">
        <f>SUM('Serie A2'!AC43)</f>
        <v>30</v>
      </c>
      <c r="I36" s="203">
        <f t="shared" si="4"/>
        <v>0</v>
      </c>
      <c r="J36">
        <f>SUM('Serie A2'!AJ43)</f>
        <v>30</v>
      </c>
      <c r="K36" s="203">
        <f t="shared" si="5"/>
        <v>0</v>
      </c>
      <c r="L36">
        <f>SUM('Serie A2'!AQ43)</f>
        <v>30</v>
      </c>
      <c r="M36" s="203">
        <f t="shared" si="6"/>
        <v>0</v>
      </c>
      <c r="N36">
        <f>SUM('Serie A2'!AX43)</f>
        <v>30</v>
      </c>
      <c r="O36" s="203">
        <f t="shared" si="7"/>
        <v>0</v>
      </c>
      <c r="P36">
        <f t="shared" si="8"/>
        <v>0</v>
      </c>
    </row>
    <row r="37" spans="2:16" ht="12.75" hidden="1">
      <c r="B37">
        <f>'Serie A2'!E46</f>
        <v>0</v>
      </c>
      <c r="C37">
        <f>'Serie A2'!G46</f>
        <v>0</v>
      </c>
      <c r="D37">
        <f>SUM('Serie A2'!O46)</f>
        <v>27</v>
      </c>
      <c r="E37" s="203">
        <f t="shared" si="2"/>
        <v>0</v>
      </c>
      <c r="F37">
        <f>SUM('Serie A2'!V46)</f>
        <v>30</v>
      </c>
      <c r="G37" s="203">
        <f t="shared" si="3"/>
        <v>0</v>
      </c>
      <c r="H37">
        <f>SUM('Serie A2'!AC46)</f>
        <v>30</v>
      </c>
      <c r="I37" s="203">
        <f t="shared" si="4"/>
        <v>0</v>
      </c>
      <c r="J37">
        <f>SUM('Serie A2'!AJ46)</f>
        <v>30</v>
      </c>
      <c r="K37" s="203">
        <f t="shared" si="5"/>
        <v>0</v>
      </c>
      <c r="L37">
        <f>SUM('Serie A2'!AQ46)</f>
        <v>30</v>
      </c>
      <c r="M37" s="203">
        <f t="shared" si="6"/>
        <v>0</v>
      </c>
      <c r="N37">
        <f>SUM('Serie A2'!AX46)</f>
        <v>30</v>
      </c>
      <c r="O37" s="203">
        <f t="shared" si="7"/>
        <v>0</v>
      </c>
      <c r="P37">
        <f t="shared" si="8"/>
        <v>0</v>
      </c>
    </row>
    <row r="38" spans="2:16" ht="12.75" hidden="1">
      <c r="B38">
        <f>'Serie A2'!E49</f>
        <v>0</v>
      </c>
      <c r="C38">
        <f>'Serie A2'!G49</f>
        <v>0</v>
      </c>
      <c r="D38">
        <f>SUM('Serie A2'!O49)</f>
        <v>27</v>
      </c>
      <c r="E38" s="203">
        <f t="shared" si="2"/>
        <v>0</v>
      </c>
      <c r="F38">
        <f>SUM('Serie A2'!V49)</f>
        <v>30</v>
      </c>
      <c r="G38" s="203">
        <f t="shared" si="3"/>
        <v>0</v>
      </c>
      <c r="H38">
        <f>SUM('Serie A2'!AC49)</f>
        <v>30</v>
      </c>
      <c r="I38" s="203">
        <f t="shared" si="4"/>
        <v>0</v>
      </c>
      <c r="J38">
        <f>SUM('Serie A2'!AJ49)</f>
        <v>30</v>
      </c>
      <c r="K38" s="203">
        <f t="shared" si="5"/>
        <v>0</v>
      </c>
      <c r="L38">
        <f>SUM('Serie A2'!AQ49)</f>
        <v>30</v>
      </c>
      <c r="M38" s="203">
        <f t="shared" si="6"/>
        <v>0</v>
      </c>
      <c r="N38">
        <f>SUM('Serie A2'!AX49)</f>
        <v>30</v>
      </c>
      <c r="O38" s="203">
        <f t="shared" si="7"/>
        <v>0</v>
      </c>
      <c r="P38">
        <f t="shared" si="8"/>
        <v>0</v>
      </c>
    </row>
    <row r="39" spans="2:16" ht="12.75" hidden="1">
      <c r="B39">
        <f>'Serie A2'!E52</f>
        <v>0</v>
      </c>
      <c r="C39">
        <f>'Serie A2'!G52</f>
        <v>0</v>
      </c>
      <c r="D39">
        <f>SUM('Serie A2'!O52)</f>
        <v>27</v>
      </c>
      <c r="E39" s="203">
        <f t="shared" si="2"/>
        <v>0</v>
      </c>
      <c r="F39">
        <f>SUM('Serie A2'!V52)</f>
        <v>30</v>
      </c>
      <c r="G39" s="203">
        <f t="shared" si="3"/>
        <v>0</v>
      </c>
      <c r="H39">
        <f>SUM('Serie A2'!AC52)</f>
        <v>30</v>
      </c>
      <c r="I39" s="203">
        <f t="shared" si="4"/>
        <v>0</v>
      </c>
      <c r="J39">
        <f>SUM('Serie A2'!AJ52)</f>
        <v>30</v>
      </c>
      <c r="K39" s="203">
        <f t="shared" si="5"/>
        <v>0</v>
      </c>
      <c r="L39">
        <f>SUM('Serie A2'!AQ52)</f>
        <v>30</v>
      </c>
      <c r="M39" s="203">
        <f t="shared" si="6"/>
        <v>0</v>
      </c>
      <c r="N39">
        <f>SUM('Serie A2'!AX52)</f>
        <v>30</v>
      </c>
      <c r="O39" s="203">
        <f t="shared" si="7"/>
        <v>0</v>
      </c>
      <c r="P39">
        <f t="shared" si="8"/>
        <v>0</v>
      </c>
    </row>
    <row r="40" spans="2:16" ht="12.75" hidden="1">
      <c r="B40">
        <f>'Serie A2'!E55</f>
        <v>0</v>
      </c>
      <c r="C40">
        <f>'Serie A2'!G55</f>
        <v>0</v>
      </c>
      <c r="D40">
        <f>SUM('Serie A2'!O55)</f>
        <v>0</v>
      </c>
      <c r="E40" s="203">
        <f t="shared" si="2"/>
        <v>0</v>
      </c>
      <c r="F40">
        <f>SUM('Serie A2'!V55)</f>
        <v>0</v>
      </c>
      <c r="G40" s="203">
        <f t="shared" si="3"/>
        <v>0</v>
      </c>
      <c r="H40">
        <f>SUM('Serie A2'!AC55)</f>
        <v>0</v>
      </c>
      <c r="I40" s="203">
        <f t="shared" si="4"/>
        <v>0</v>
      </c>
      <c r="J40">
        <f>SUM('Serie A2'!AJ55)</f>
        <v>0</v>
      </c>
      <c r="K40" s="203">
        <f t="shared" si="5"/>
        <v>0</v>
      </c>
      <c r="L40">
        <f>SUM('Serie A2'!AQ55)</f>
        <v>0</v>
      </c>
      <c r="M40" s="203">
        <f t="shared" si="6"/>
        <v>0</v>
      </c>
      <c r="N40">
        <f>SUM('Serie A2'!AX55)</f>
        <v>0</v>
      </c>
      <c r="O40" s="203">
        <f t="shared" si="7"/>
        <v>0</v>
      </c>
      <c r="P40">
        <f t="shared" si="8"/>
        <v>0</v>
      </c>
    </row>
    <row r="41" spans="2:16" ht="12.75" hidden="1">
      <c r="B41">
        <f>'Serie A2'!E58</f>
        <v>0</v>
      </c>
      <c r="C41">
        <f>'Serie A2'!G58</f>
        <v>0</v>
      </c>
      <c r="D41">
        <f>SUM('Serie A2'!O58)</f>
        <v>0</v>
      </c>
      <c r="E41" s="203">
        <f t="shared" si="2"/>
        <v>0</v>
      </c>
      <c r="F41">
        <f>SUM('Serie A2'!V58)</f>
        <v>0</v>
      </c>
      <c r="G41" s="203">
        <f t="shared" si="3"/>
        <v>0</v>
      </c>
      <c r="H41">
        <f>SUM('Serie A2'!AC58)</f>
        <v>0</v>
      </c>
      <c r="I41" s="203">
        <f t="shared" si="4"/>
        <v>0</v>
      </c>
      <c r="J41">
        <f>SUM('Serie A2'!AJ58)</f>
        <v>0</v>
      </c>
      <c r="K41" s="203">
        <f t="shared" si="5"/>
        <v>0</v>
      </c>
      <c r="L41">
        <f>SUM('Serie A2'!AQ58)</f>
        <v>0</v>
      </c>
      <c r="M41" s="203">
        <f t="shared" si="6"/>
        <v>0</v>
      </c>
      <c r="N41">
        <f>SUM('Serie A2'!AX58)</f>
        <v>0</v>
      </c>
      <c r="O41" s="203">
        <f t="shared" si="7"/>
        <v>0</v>
      </c>
      <c r="P41">
        <f t="shared" si="8"/>
        <v>0</v>
      </c>
    </row>
    <row r="42" spans="2:16" ht="12.75" hidden="1">
      <c r="B42">
        <f>'Serie A2'!E61</f>
        <v>0</v>
      </c>
      <c r="C42">
        <f>'Serie A2'!G61</f>
        <v>0</v>
      </c>
      <c r="D42">
        <f>SUM('Serie A2'!O61)</f>
        <v>0</v>
      </c>
      <c r="E42" s="203">
        <f t="shared" si="2"/>
        <v>0</v>
      </c>
      <c r="F42">
        <f>SUM('Serie A2'!V61)</f>
        <v>0</v>
      </c>
      <c r="G42" s="203">
        <f t="shared" si="3"/>
        <v>0</v>
      </c>
      <c r="H42">
        <f>SUM('Serie A2'!AC61)</f>
        <v>0</v>
      </c>
      <c r="I42" s="203">
        <f t="shared" si="4"/>
        <v>0</v>
      </c>
      <c r="J42">
        <f>SUM('Serie A2'!AJ61)</f>
        <v>0</v>
      </c>
      <c r="K42" s="203">
        <f t="shared" si="5"/>
        <v>0</v>
      </c>
      <c r="L42">
        <f>SUM('Serie A2'!AQ61)</f>
        <v>0</v>
      </c>
      <c r="M42" s="203">
        <f t="shared" si="6"/>
        <v>0</v>
      </c>
      <c r="N42">
        <f>SUM('Serie A2'!AX61)</f>
        <v>0</v>
      </c>
      <c r="O42" s="203">
        <f t="shared" si="7"/>
        <v>0</v>
      </c>
      <c r="P42">
        <f t="shared" si="8"/>
        <v>0</v>
      </c>
    </row>
    <row r="43" spans="2:16" ht="12.75" hidden="1">
      <c r="B43">
        <f>'Serie A2'!E64</f>
        <v>0</v>
      </c>
      <c r="C43">
        <f>'Serie A2'!G64</f>
        <v>0</v>
      </c>
      <c r="D43">
        <f>SUM('Serie A2'!O64)</f>
        <v>0</v>
      </c>
      <c r="E43" s="203">
        <f t="shared" si="2"/>
        <v>0</v>
      </c>
      <c r="F43">
        <f>SUM('Serie A2'!V64)</f>
        <v>0</v>
      </c>
      <c r="G43" s="203">
        <f t="shared" si="3"/>
        <v>0</v>
      </c>
      <c r="H43">
        <f>SUM('Serie A2'!AC64)</f>
        <v>0</v>
      </c>
      <c r="I43" s="203">
        <f t="shared" si="4"/>
        <v>0</v>
      </c>
      <c r="J43">
        <f>SUM('Serie A2'!AJ64)</f>
        <v>0</v>
      </c>
      <c r="K43" s="203">
        <f t="shared" si="5"/>
        <v>0</v>
      </c>
      <c r="L43">
        <f>SUM('Serie A2'!AQ64)</f>
        <v>0</v>
      </c>
      <c r="M43" s="203">
        <f t="shared" si="6"/>
        <v>0</v>
      </c>
      <c r="N43">
        <f>SUM('Serie A2'!AX64)</f>
        <v>0</v>
      </c>
      <c r="O43" s="203">
        <f t="shared" si="7"/>
        <v>0</v>
      </c>
      <c r="P43">
        <f t="shared" si="8"/>
        <v>0</v>
      </c>
    </row>
  </sheetData>
  <sheetProtection sheet="1" objects="1" scenarios="1" selectLockedCells="1"/>
  <mergeCells count="12">
    <mergeCell ref="C16:M16"/>
    <mergeCell ref="C17:M17"/>
    <mergeCell ref="B2:P2"/>
    <mergeCell ref="B3:P3"/>
    <mergeCell ref="B7:F7"/>
    <mergeCell ref="C9:M9"/>
    <mergeCell ref="C10:M10"/>
    <mergeCell ref="C11:M11"/>
    <mergeCell ref="C12:M12"/>
    <mergeCell ref="C13:M13"/>
    <mergeCell ref="C14:M14"/>
    <mergeCell ref="C15:M15"/>
  </mergeCells>
  <printOptions/>
  <pageMargins left="0.3937007874015748" right="0.3937007874015748" top="0.3937007874015748" bottom="0.984251968503937" header="0.5118110236220472" footer="0.7874015748031497"/>
  <pageSetup fitToHeight="2" fitToWidth="1" orientation="landscape" paperSize="9" scale="74"/>
  <headerFooter alignWithMargins="0">
    <oddFooter>&amp;LPresidente di Giuria
________________&amp;CUfficiale di Gara
______________</oddFooter>
  </headerFooter>
  <drawing r:id="rId1"/>
</worksheet>
</file>

<file path=xl/worksheets/sheet3.xml><?xml version="1.0" encoding="utf-8"?>
<worksheet xmlns="http://schemas.openxmlformats.org/spreadsheetml/2006/main" xmlns:r="http://schemas.openxmlformats.org/officeDocument/2006/relationships">
  <sheetPr codeName="Foglio4">
    <tabColor indexed="13"/>
  </sheetPr>
  <dimension ref="A1:O32"/>
  <sheetViews>
    <sheetView zoomScalePageLayoutView="0" workbookViewId="0" topLeftCell="A1">
      <selection activeCell="P10" sqref="P10"/>
    </sheetView>
  </sheetViews>
  <sheetFormatPr defaultColWidth="8.8515625" defaultRowHeight="12.75"/>
  <cols>
    <col min="1" max="1" width="3.7109375" style="0" customWidth="1"/>
    <col min="2" max="2" width="31.421875" style="0" customWidth="1"/>
    <col min="3" max="3" width="8.8515625" style="0" customWidth="1"/>
    <col min="4" max="7" width="9.7109375" style="0" customWidth="1"/>
    <col min="8" max="12" width="0.2890625" style="0" customWidth="1"/>
    <col min="13" max="13" width="9.7109375" style="0" customWidth="1"/>
  </cols>
  <sheetData>
    <row r="1" spans="1:14" ht="12.75">
      <c r="A1" s="27"/>
      <c r="B1" s="27"/>
      <c r="C1" s="27"/>
      <c r="D1" s="27"/>
      <c r="E1" s="27"/>
      <c r="F1" s="27"/>
      <c r="G1" s="27"/>
      <c r="H1" s="27"/>
      <c r="I1" s="27"/>
      <c r="J1" s="27"/>
      <c r="K1" s="27"/>
      <c r="L1" s="27"/>
      <c r="M1" s="27"/>
      <c r="N1" s="27"/>
    </row>
    <row r="2" spans="1:14" ht="15.75">
      <c r="A2" s="278" t="s">
        <v>84</v>
      </c>
      <c r="B2" s="239"/>
      <c r="C2" s="239"/>
      <c r="D2" s="239"/>
      <c r="E2" s="239"/>
      <c r="F2" s="239"/>
      <c r="G2" s="239"/>
      <c r="H2" s="239"/>
      <c r="I2" s="239"/>
      <c r="J2" s="239"/>
      <c r="K2" s="239"/>
      <c r="L2" s="239"/>
      <c r="M2" s="239"/>
      <c r="N2" s="27"/>
    </row>
    <row r="3" spans="1:14" ht="15.75">
      <c r="A3" s="278" t="s">
        <v>85</v>
      </c>
      <c r="B3" s="239"/>
      <c r="C3" s="239"/>
      <c r="D3" s="239"/>
      <c r="E3" s="239"/>
      <c r="F3" s="239"/>
      <c r="G3" s="239"/>
      <c r="H3" s="239"/>
      <c r="I3" s="239"/>
      <c r="J3" s="239"/>
      <c r="K3" s="239"/>
      <c r="L3" s="239"/>
      <c r="M3" s="239"/>
      <c r="N3" s="27"/>
    </row>
    <row r="4" spans="1:14" ht="12.75">
      <c r="A4" s="27"/>
      <c r="B4" s="115"/>
      <c r="C4" s="115"/>
      <c r="D4" s="115"/>
      <c r="E4" s="115"/>
      <c r="F4" s="115"/>
      <c r="G4" s="115"/>
      <c r="H4" s="115"/>
      <c r="I4" s="115"/>
      <c r="J4" s="115"/>
      <c r="K4" s="115"/>
      <c r="L4" s="115"/>
      <c r="M4" s="115"/>
      <c r="N4" s="27"/>
    </row>
    <row r="5" spans="1:14" ht="12.75">
      <c r="A5" s="27"/>
      <c r="B5" s="115"/>
      <c r="C5" s="115"/>
      <c r="D5" s="115"/>
      <c r="E5" s="115"/>
      <c r="F5" s="115"/>
      <c r="G5" s="115"/>
      <c r="H5" s="115"/>
      <c r="I5" s="115"/>
      <c r="J5" s="115"/>
      <c r="K5" s="115"/>
      <c r="L5" s="115"/>
      <c r="M5" s="115"/>
      <c r="N5" s="27"/>
    </row>
    <row r="6" spans="1:14" ht="12.75">
      <c r="A6" s="27"/>
      <c r="B6" s="115"/>
      <c r="C6" s="115"/>
      <c r="D6" s="115"/>
      <c r="E6" s="115"/>
      <c r="F6" s="115"/>
      <c r="G6" s="115"/>
      <c r="H6" s="115"/>
      <c r="I6" s="115"/>
      <c r="J6" s="115"/>
      <c r="K6" s="115"/>
      <c r="L6" s="115"/>
      <c r="M6" s="115"/>
      <c r="N6" s="27"/>
    </row>
    <row r="7" spans="1:14" ht="15">
      <c r="A7" s="279" t="s">
        <v>83</v>
      </c>
      <c r="B7" s="281"/>
      <c r="C7" s="281"/>
      <c r="D7" s="281"/>
      <c r="E7" s="281"/>
      <c r="F7" s="281"/>
      <c r="G7" s="281"/>
      <c r="H7" s="156"/>
      <c r="I7" s="156"/>
      <c r="J7" s="156"/>
      <c r="K7" s="156"/>
      <c r="L7" s="115"/>
      <c r="M7" s="115"/>
      <c r="N7" s="27"/>
    </row>
    <row r="8" spans="1:14" ht="12.75">
      <c r="A8" s="27"/>
      <c r="B8" s="161"/>
      <c r="C8" s="161"/>
      <c r="D8" s="161"/>
      <c r="E8" s="161"/>
      <c r="F8" s="161"/>
      <c r="G8" s="161"/>
      <c r="H8" s="161"/>
      <c r="I8" s="161"/>
      <c r="J8" s="161"/>
      <c r="K8" s="161"/>
      <c r="L8" s="161"/>
      <c r="M8" s="161"/>
      <c r="N8" s="27"/>
    </row>
    <row r="9" spans="1:14" ht="15">
      <c r="A9" s="262" t="s">
        <v>22</v>
      </c>
      <c r="B9" s="239"/>
      <c r="C9" s="282" t="s">
        <v>64</v>
      </c>
      <c r="D9" s="282"/>
      <c r="E9" s="282"/>
      <c r="F9" s="282"/>
      <c r="G9" s="282"/>
      <c r="H9" s="282"/>
      <c r="I9" s="282"/>
      <c r="J9" s="282"/>
      <c r="K9" s="282"/>
      <c r="L9" s="282"/>
      <c r="M9" s="283"/>
      <c r="N9" s="27"/>
    </row>
    <row r="10" spans="1:14" ht="15">
      <c r="A10" s="262" t="s">
        <v>51</v>
      </c>
      <c r="B10" s="239"/>
      <c r="C10" s="284" t="str">
        <f>'Serie A2'!G6</f>
        <v>RITMICA</v>
      </c>
      <c r="D10" s="284"/>
      <c r="E10" s="284"/>
      <c r="F10" s="284"/>
      <c r="G10" s="284"/>
      <c r="H10" s="284"/>
      <c r="I10" s="284"/>
      <c r="J10" s="284"/>
      <c r="K10" s="284"/>
      <c r="L10" s="284"/>
      <c r="M10" s="285"/>
      <c r="N10" s="27"/>
    </row>
    <row r="11" spans="1:14" ht="15">
      <c r="A11" s="262" t="s">
        <v>52</v>
      </c>
      <c r="B11" s="239"/>
      <c r="C11" s="284" t="str">
        <f>'Serie A2'!G7</f>
        <v>NAZIONALE</v>
      </c>
      <c r="D11" s="284"/>
      <c r="E11" s="284"/>
      <c r="F11" s="284"/>
      <c r="G11" s="284"/>
      <c r="H11" s="284"/>
      <c r="I11" s="284"/>
      <c r="J11" s="284"/>
      <c r="K11" s="284"/>
      <c r="L11" s="284"/>
      <c r="M11" s="285"/>
      <c r="N11" s="27"/>
    </row>
    <row r="12" spans="1:14" ht="15">
      <c r="A12" s="262" t="s">
        <v>58</v>
      </c>
      <c r="B12" s="239"/>
      <c r="C12" s="284" t="str">
        <f>'Serie A2'!G8</f>
        <v>ALLIEVE JUNIORES E SNIORES</v>
      </c>
      <c r="D12" s="284"/>
      <c r="E12" s="284"/>
      <c r="F12" s="284"/>
      <c r="G12" s="284"/>
      <c r="H12" s="284"/>
      <c r="I12" s="284"/>
      <c r="J12" s="284"/>
      <c r="K12" s="284"/>
      <c r="L12" s="284"/>
      <c r="M12" s="285"/>
      <c r="N12" s="27"/>
    </row>
    <row r="13" spans="1:14" ht="15">
      <c r="A13" s="262" t="s">
        <v>59</v>
      </c>
      <c r="B13" s="239"/>
      <c r="C13" s="284" t="str">
        <f>'Serie A2'!G9</f>
        <v>RAPPRESENTATIVA</v>
      </c>
      <c r="D13" s="284"/>
      <c r="E13" s="284"/>
      <c r="F13" s="284"/>
      <c r="G13" s="284"/>
      <c r="H13" s="284"/>
      <c r="I13" s="284"/>
      <c r="J13" s="284"/>
      <c r="K13" s="284"/>
      <c r="L13" s="284"/>
      <c r="M13" s="285"/>
      <c r="N13" s="27"/>
    </row>
    <row r="14" spans="1:14" ht="15">
      <c r="A14" s="262" t="s">
        <v>113</v>
      </c>
      <c r="B14" s="239"/>
      <c r="C14" s="284" t="str">
        <f>'Serie A2'!G10</f>
        <v>ASD EUROGYMNICA</v>
      </c>
      <c r="D14" s="284"/>
      <c r="E14" s="284"/>
      <c r="F14" s="284"/>
      <c r="G14" s="284"/>
      <c r="H14" s="284"/>
      <c r="I14" s="284"/>
      <c r="J14" s="284"/>
      <c r="K14" s="284"/>
      <c r="L14" s="284"/>
      <c r="M14" s="285"/>
      <c r="N14" s="27"/>
    </row>
    <row r="15" spans="1:14" ht="15">
      <c r="A15" s="271" t="s">
        <v>23</v>
      </c>
      <c r="B15" s="239"/>
      <c r="C15" s="286" t="str">
        <f>'Serie A2'!G11</f>
        <v>PALARUFFINI</v>
      </c>
      <c r="D15" s="286"/>
      <c r="E15" s="286"/>
      <c r="F15" s="286"/>
      <c r="G15" s="286"/>
      <c r="H15" s="286"/>
      <c r="I15" s="286"/>
      <c r="J15" s="286"/>
      <c r="K15" s="286"/>
      <c r="L15" s="286"/>
      <c r="M15" s="287"/>
      <c r="N15" s="27"/>
    </row>
    <row r="16" spans="1:14" ht="15">
      <c r="A16" s="272" t="s">
        <v>109</v>
      </c>
      <c r="B16" s="239"/>
      <c r="C16" s="284" t="str">
        <f>'Serie A2'!G12</f>
        <v>04-12-2010 ore 14,45</v>
      </c>
      <c r="D16" s="284"/>
      <c r="E16" s="284"/>
      <c r="F16" s="284"/>
      <c r="G16" s="284"/>
      <c r="H16" s="284"/>
      <c r="I16" s="284"/>
      <c r="J16" s="284"/>
      <c r="K16" s="284"/>
      <c r="L16" s="284"/>
      <c r="M16" s="285"/>
      <c r="N16" s="27"/>
    </row>
    <row r="17" spans="1:14" ht="15">
      <c r="A17" s="265" t="s">
        <v>60</v>
      </c>
      <c r="B17" s="239"/>
      <c r="C17" s="286" t="str">
        <f>'Serie A2'!G13</f>
        <v>i</v>
      </c>
      <c r="D17" s="286"/>
      <c r="E17" s="286"/>
      <c r="F17" s="286"/>
      <c r="G17" s="286"/>
      <c r="H17" s="286"/>
      <c r="I17" s="286"/>
      <c r="J17" s="286"/>
      <c r="K17" s="286"/>
      <c r="L17" s="286"/>
      <c r="M17" s="287"/>
      <c r="N17" s="27"/>
    </row>
    <row r="18" spans="1:14" ht="13.5" thickBot="1">
      <c r="A18" s="27"/>
      <c r="B18" s="115"/>
      <c r="C18" s="115"/>
      <c r="D18" s="115"/>
      <c r="E18" s="115"/>
      <c r="F18" s="115"/>
      <c r="G18" s="115"/>
      <c r="H18" s="115"/>
      <c r="I18" s="115"/>
      <c r="J18" s="115"/>
      <c r="K18" s="115"/>
      <c r="L18" s="115"/>
      <c r="M18" s="115"/>
      <c r="N18" s="27"/>
    </row>
    <row r="19" spans="1:14" ht="13.5" thickBot="1">
      <c r="A19" s="213" t="s">
        <v>108</v>
      </c>
      <c r="B19" s="188" t="s">
        <v>28</v>
      </c>
      <c r="C19" s="189" t="s">
        <v>31</v>
      </c>
      <c r="D19" s="187" t="s">
        <v>1</v>
      </c>
      <c r="E19" s="187" t="s">
        <v>2</v>
      </c>
      <c r="F19" s="187" t="s">
        <v>3</v>
      </c>
      <c r="G19" s="187" t="s">
        <v>4</v>
      </c>
      <c r="H19" s="212"/>
      <c r="I19" s="228"/>
      <c r="J19" s="228"/>
      <c r="K19" s="228"/>
      <c r="L19" s="229"/>
      <c r="M19" s="190" t="s">
        <v>30</v>
      </c>
      <c r="N19" s="27"/>
    </row>
    <row r="20" spans="1:14" ht="15" customHeight="1" hidden="1" thickBot="1">
      <c r="A20" s="123"/>
      <c r="B20" s="166"/>
      <c r="C20" s="167"/>
      <c r="D20" s="168"/>
      <c r="E20" s="168"/>
      <c r="F20" s="168"/>
      <c r="G20" s="168"/>
      <c r="H20" s="221"/>
      <c r="I20" s="222"/>
      <c r="J20" s="222"/>
      <c r="K20" s="222"/>
      <c r="L20" s="225"/>
      <c r="M20" s="169"/>
      <c r="N20" s="27"/>
    </row>
    <row r="21" spans="1:15" ht="15">
      <c r="A21" s="209">
        <v>1</v>
      </c>
      <c r="B21" s="183" t="str">
        <f>'Class A2'!B21</f>
        <v>A.S.D. Ginnastica Brixia</v>
      </c>
      <c r="C21" s="175">
        <f>'Class A2'!C21</f>
        <v>967</v>
      </c>
      <c r="D21" s="194">
        <v>31</v>
      </c>
      <c r="E21" s="195">
        <v>46</v>
      </c>
      <c r="F21" s="194">
        <v>42</v>
      </c>
      <c r="G21" s="218">
        <v>49</v>
      </c>
      <c r="H21" s="224"/>
      <c r="I21" s="222"/>
      <c r="J21" s="222"/>
      <c r="K21" s="222"/>
      <c r="L21" s="225"/>
      <c r="M21" s="191">
        <f aca="true" t="shared" si="0" ref="M21:M30">SUM(D21:G21)</f>
        <v>168</v>
      </c>
      <c r="N21" s="27"/>
      <c r="O21" s="230"/>
    </row>
    <row r="22" spans="1:14" ht="15">
      <c r="A22" s="210">
        <v>2</v>
      </c>
      <c r="B22" s="184" t="str">
        <f>'Class A2'!B22</f>
        <v>A.S.D. Ritmica Piemonte</v>
      </c>
      <c r="C22" s="177">
        <f>'Class A2'!C22</f>
        <v>1872</v>
      </c>
      <c r="D22" s="196">
        <v>36</v>
      </c>
      <c r="E22" s="197">
        <v>37</v>
      </c>
      <c r="F22" s="196">
        <v>39</v>
      </c>
      <c r="G22" s="219">
        <v>46</v>
      </c>
      <c r="H22" s="224"/>
      <c r="I22" s="222"/>
      <c r="J22" s="222"/>
      <c r="K22" s="222"/>
      <c r="L22" s="225"/>
      <c r="M22" s="192">
        <f t="shared" si="0"/>
        <v>158</v>
      </c>
      <c r="N22" s="27"/>
    </row>
    <row r="23" spans="1:14" ht="15">
      <c r="A23" s="210">
        <v>3</v>
      </c>
      <c r="B23" s="184" t="str">
        <f>'Class A2'!B23</f>
        <v>S.G. Raffaello Motto A.S.D.</v>
      </c>
      <c r="C23" s="177">
        <f>'Class A2'!C23</f>
        <v>240</v>
      </c>
      <c r="D23" s="196">
        <v>37</v>
      </c>
      <c r="E23" s="197">
        <v>35</v>
      </c>
      <c r="F23" s="196">
        <v>42</v>
      </c>
      <c r="G23" s="219">
        <v>36</v>
      </c>
      <c r="H23" s="224"/>
      <c r="I23" s="222"/>
      <c r="J23" s="222"/>
      <c r="K23" s="222"/>
      <c r="L23" s="225"/>
      <c r="M23" s="192">
        <f t="shared" si="0"/>
        <v>150</v>
      </c>
      <c r="N23" s="27"/>
    </row>
    <row r="24" spans="1:14" ht="15">
      <c r="A24" s="210">
        <v>4</v>
      </c>
      <c r="B24" s="184" t="str">
        <f>'Class A2'!B28</f>
        <v>S.S. Dil Ardor Cooperativa Sociale </v>
      </c>
      <c r="C24" s="177">
        <f>'Class A2'!C28</f>
        <v>101</v>
      </c>
      <c r="D24" s="196">
        <v>35</v>
      </c>
      <c r="E24" s="197">
        <v>42</v>
      </c>
      <c r="F24" s="196">
        <v>35</v>
      </c>
      <c r="G24" s="219">
        <v>31</v>
      </c>
      <c r="H24" s="224"/>
      <c r="I24" s="222"/>
      <c r="J24" s="222"/>
      <c r="K24" s="222"/>
      <c r="L24" s="225"/>
      <c r="M24" s="192">
        <f t="shared" si="0"/>
        <v>143</v>
      </c>
      <c r="N24" s="27"/>
    </row>
    <row r="25" spans="1:14" ht="15">
      <c r="A25" s="210">
        <v>5</v>
      </c>
      <c r="B25" s="184" t="str">
        <f>'Class A2'!B27</f>
        <v>A.S.D. P.G.S. Auxilium</v>
      </c>
      <c r="C25" s="177">
        <f>'Class A2'!C27</f>
        <v>513</v>
      </c>
      <c r="D25" s="196">
        <v>36</v>
      </c>
      <c r="E25" s="197">
        <v>37</v>
      </c>
      <c r="F25" s="196">
        <v>27</v>
      </c>
      <c r="G25" s="232">
        <v>31</v>
      </c>
      <c r="H25" s="224"/>
      <c r="I25" s="222"/>
      <c r="J25" s="222"/>
      <c r="K25" s="222"/>
      <c r="L25" s="225"/>
      <c r="M25" s="192">
        <f t="shared" si="0"/>
        <v>131</v>
      </c>
      <c r="N25" s="27"/>
    </row>
    <row r="26" spans="1:14" ht="15">
      <c r="A26" s="210">
        <v>6</v>
      </c>
      <c r="B26" s="184" t="str">
        <f>'Class A2'!B25</f>
        <v>A.S. Ginn Polimnia Romana</v>
      </c>
      <c r="C26" s="177">
        <f>'Class A2'!C25</f>
        <v>988</v>
      </c>
      <c r="D26" s="196">
        <v>38</v>
      </c>
      <c r="E26" s="197">
        <v>32</v>
      </c>
      <c r="F26" s="196">
        <v>28</v>
      </c>
      <c r="G26" s="219">
        <v>32</v>
      </c>
      <c r="H26" s="224"/>
      <c r="I26" s="222"/>
      <c r="J26" s="222"/>
      <c r="K26" s="222"/>
      <c r="L26" s="225"/>
      <c r="M26" s="192">
        <f t="shared" si="0"/>
        <v>130</v>
      </c>
      <c r="N26" s="27"/>
    </row>
    <row r="27" spans="1:14" ht="15">
      <c r="A27" s="210">
        <v>7</v>
      </c>
      <c r="B27" s="184" t="str">
        <f>'Class A2'!B26</f>
        <v>S.G. Rapallo A.S.D.</v>
      </c>
      <c r="C27" s="177">
        <f>'Class A2'!C26</f>
        <v>362</v>
      </c>
      <c r="D27" s="196">
        <v>31</v>
      </c>
      <c r="E27" s="197">
        <v>31</v>
      </c>
      <c r="F27" s="196">
        <v>30</v>
      </c>
      <c r="G27" s="231">
        <v>32</v>
      </c>
      <c r="H27" s="224"/>
      <c r="I27" s="222"/>
      <c r="J27" s="222"/>
      <c r="K27" s="222"/>
      <c r="L27" s="225"/>
      <c r="M27" s="192">
        <f t="shared" si="0"/>
        <v>124</v>
      </c>
      <c r="N27" s="27"/>
    </row>
    <row r="28" spans="1:14" ht="15">
      <c r="A28" s="210">
        <v>8</v>
      </c>
      <c r="B28" s="184" t="str">
        <f>'Class A2'!B29</f>
        <v>A.S. Ginnastica La Marmora A.S.D.</v>
      </c>
      <c r="C28" s="177">
        <f>'Class A2'!C29</f>
        <v>463</v>
      </c>
      <c r="D28" s="196">
        <v>32</v>
      </c>
      <c r="E28" s="197">
        <v>27</v>
      </c>
      <c r="F28" s="196">
        <v>29</v>
      </c>
      <c r="G28" s="219">
        <v>30</v>
      </c>
      <c r="H28" s="224"/>
      <c r="I28" s="222"/>
      <c r="J28" s="222"/>
      <c r="K28" s="222"/>
      <c r="L28" s="225"/>
      <c r="M28" s="192">
        <f t="shared" si="0"/>
        <v>118</v>
      </c>
      <c r="N28" s="27"/>
    </row>
    <row r="29" spans="1:14" ht="15">
      <c r="A29" s="210">
        <v>9</v>
      </c>
      <c r="B29" s="184" t="str">
        <f>'Class A2'!B24</f>
        <v>Polisportiva Dil. La Fenice</v>
      </c>
      <c r="C29" s="177">
        <f>'Class A2'!C24</f>
        <v>1233</v>
      </c>
      <c r="D29" s="196">
        <v>32</v>
      </c>
      <c r="E29" s="197">
        <v>26</v>
      </c>
      <c r="F29" s="196">
        <v>21</v>
      </c>
      <c r="G29" s="219">
        <v>33</v>
      </c>
      <c r="H29" s="224"/>
      <c r="I29" s="222"/>
      <c r="J29" s="222"/>
      <c r="K29" s="222"/>
      <c r="L29" s="225"/>
      <c r="M29" s="192">
        <f t="shared" si="0"/>
        <v>112</v>
      </c>
      <c r="N29" s="27"/>
    </row>
    <row r="30" spans="1:14" ht="15.75" thickBot="1">
      <c r="A30" s="211">
        <v>10</v>
      </c>
      <c r="B30" s="185" t="str">
        <f>'Class A2'!B30</f>
        <v>A.P.D. Pietro Micca</v>
      </c>
      <c r="C30" s="180">
        <f>'Class A2'!C30</f>
        <v>9</v>
      </c>
      <c r="D30" s="198">
        <v>23</v>
      </c>
      <c r="E30" s="199">
        <v>19</v>
      </c>
      <c r="F30" s="198">
        <v>37</v>
      </c>
      <c r="G30" s="220">
        <v>14</v>
      </c>
      <c r="H30" s="226"/>
      <c r="I30" s="223"/>
      <c r="J30" s="223"/>
      <c r="K30" s="223"/>
      <c r="L30" s="227"/>
      <c r="M30" s="193">
        <f t="shared" si="0"/>
        <v>93</v>
      </c>
      <c r="N30" s="27"/>
    </row>
    <row r="31" spans="1:14" ht="12.75">
      <c r="A31" s="27"/>
      <c r="B31" s="27"/>
      <c r="C31" s="27"/>
      <c r="D31" s="27"/>
      <c r="E31" s="27"/>
      <c r="F31" s="27"/>
      <c r="G31" s="27"/>
      <c r="H31" s="27"/>
      <c r="I31" s="27"/>
      <c r="J31" s="27"/>
      <c r="K31" s="27"/>
      <c r="L31" s="27"/>
      <c r="M31" s="27"/>
      <c r="N31" s="27"/>
    </row>
    <row r="32" spans="1:14" ht="12.75">
      <c r="A32" s="27"/>
      <c r="B32" s="27"/>
      <c r="C32" s="27"/>
      <c r="D32" s="27"/>
      <c r="E32" s="27"/>
      <c r="F32" s="27"/>
      <c r="G32" s="27"/>
      <c r="H32" s="27"/>
      <c r="I32" s="27"/>
      <c r="J32" s="27"/>
      <c r="K32" s="27"/>
      <c r="L32" s="27"/>
      <c r="M32" s="27"/>
      <c r="N32" s="27"/>
    </row>
  </sheetData>
  <sheetProtection selectLockedCells="1"/>
  <mergeCells count="21">
    <mergeCell ref="C10:M10"/>
    <mergeCell ref="C11:M11"/>
    <mergeCell ref="C12:M12"/>
    <mergeCell ref="C13:M13"/>
    <mergeCell ref="C14:M14"/>
    <mergeCell ref="C15:M15"/>
    <mergeCell ref="C16:M16"/>
    <mergeCell ref="C17:M17"/>
    <mergeCell ref="A10:B10"/>
    <mergeCell ref="A11:B11"/>
    <mergeCell ref="A12:B12"/>
    <mergeCell ref="A13:B13"/>
    <mergeCell ref="A14:B14"/>
    <mergeCell ref="A15:B15"/>
    <mergeCell ref="A16:B16"/>
    <mergeCell ref="A17:B17"/>
    <mergeCell ref="A3:M3"/>
    <mergeCell ref="A2:M2"/>
    <mergeCell ref="A9:B9"/>
    <mergeCell ref="A7:G7"/>
    <mergeCell ref="C9:M9"/>
  </mergeCells>
  <printOptions/>
  <pageMargins left="0.7874015748031497" right="0.7874015748031497" top="0.3937007874015748" bottom="0.984251968503937" header="0.5118110236220472" footer="0.5118110236220472"/>
  <pageSetup orientation="landscape" paperSize="9"/>
  <headerFooter alignWithMargins="0">
    <oddFooter>&amp;LPresidente di Giuria
_________________&amp;CUfficiale di Gara
_______________</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gabriella</dc:creator>
  <cp:keywords/>
  <dc:description/>
  <cp:lastModifiedBy>David Ciaralli</cp:lastModifiedBy>
  <cp:lastPrinted>2010-12-04T21:17:15Z</cp:lastPrinted>
  <dcterms:created xsi:type="dcterms:W3CDTF">2003-03-29T09:45:07Z</dcterms:created>
  <dcterms:modified xsi:type="dcterms:W3CDTF">2010-12-05T11:10:18Z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-1455009424</vt:i4>
  </property>
  <property fmtid="{D5CDD505-2E9C-101B-9397-08002B2CF9AE}" pid="3" name="_NewReviewCycle">
    <vt:lpwstr/>
  </property>
  <property fmtid="{D5CDD505-2E9C-101B-9397-08002B2CF9AE}" pid="4" name="_EmailSubject">
    <vt:lpwstr>In allegato</vt:lpwstr>
  </property>
  <property fmtid="{D5CDD505-2E9C-101B-9397-08002B2CF9AE}" pid="5" name="_AuthorEmail">
    <vt:lpwstr>andrea.onetti@st.com</vt:lpwstr>
  </property>
  <property fmtid="{D5CDD505-2E9C-101B-9397-08002B2CF9AE}" pid="6" name="_AuthorEmailDisplayName">
    <vt:lpwstr>Andrea Onetti</vt:lpwstr>
  </property>
  <property fmtid="{D5CDD505-2E9C-101B-9397-08002B2CF9AE}" pid="7" name="_ReviewingToolsShownOnce">
    <vt:lpwstr/>
  </property>
</Properties>
</file>